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28455" windowHeight="11955" activeTab="0"/>
  </bookViews>
  <sheets>
    <sheet name="Прил. № 3 Расходы по разд,подр" sheetId="1" r:id="rId1"/>
  </sheets>
  <definedNames>
    <definedName name="_xlnm.Print_Titles" localSheetId="0">'Прил. № 3 Расходы по разд,подр'!$12:$12</definedName>
  </definedNames>
  <calcPr fullCalcOnLoad="1"/>
</workbook>
</file>

<file path=xl/sharedStrings.xml><?xml version="1.0" encoding="utf-8"?>
<sst xmlns="http://schemas.openxmlformats.org/spreadsheetml/2006/main" count="82" uniqueCount="82">
  <si>
    <t xml:space="preserve">в том числе: </t>
  </si>
  <si>
    <t>Расходы бюджета - ИТОГО</t>
  </si>
  <si>
    <t xml:space="preserve"> 000 1301 0000000000 000</t>
  </si>
  <si>
    <t>Приложение № 3</t>
  </si>
  <si>
    <t>к решению Совета Южского</t>
  </si>
  <si>
    <t>городского поселения</t>
  </si>
  <si>
    <t>Южского муниципального района</t>
  </si>
  <si>
    <t>от__________________№______</t>
  </si>
  <si>
    <t>"Об утверждении отчёта об    
исполнении бюджета Южского    
городского поселения за 2019 год"</t>
  </si>
  <si>
    <t>Расходы бюджета Южского городского поселения по разделам и подразделам классификации расходов бюджетов за 2019 год</t>
  </si>
  <si>
    <t>Наименование</t>
  </si>
  <si>
    <t>Код классификации расходов бюджетов Российской Федерации</t>
  </si>
  <si>
    <t>Процент испол-нения (%)</t>
  </si>
  <si>
    <t>Исполнено за 2019 год                (руб.)</t>
  </si>
  <si>
    <t>1</t>
  </si>
  <si>
    <t>2</t>
  </si>
  <si>
    <t>3</t>
  </si>
  <si>
    <t>4</t>
  </si>
  <si>
    <t>5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</si>
  <si>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</si>
  <si>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</si>
  <si>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</si>
  <si>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Судебная система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</si>
  <si>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</si>
  <si>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</si>
  <si>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</si>
  <si>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</si>
  <si>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</si>
  <si>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</si>
  <si>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</si>
  <si>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</si>
  <si>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</si>
  <si>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</si>
  <si>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</si>
  <si>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</si>
  <si>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</si>
  <si>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</si>
  <si>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</si>
  <si>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</si>
  <si>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Молодежная политика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</si>
  <si>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</si>
  <si>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</si>
  <si>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</si>
  <si>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</si>
  <si>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</si>
  <si>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</si>
  <si>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Массовый 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</si>
  <si>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</si>
  <si>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</si>
  <si>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000 0100 0000000000 000</t>
  </si>
  <si>
    <t>000 0102 0000000000 000</t>
  </si>
  <si>
    <t>000 0103 0000000000 000</t>
  </si>
  <si>
    <t>000 0105 0000000000 000</t>
  </si>
  <si>
    <t>000 0111 0000000000 000</t>
  </si>
  <si>
    <t>000 0113 0000000000 000</t>
  </si>
  <si>
    <t>000 0300 0000000000 000</t>
  </si>
  <si>
    <t>000 0309 0000000000 000</t>
  </si>
  <si>
    <t>000 0310 0000000000 000</t>
  </si>
  <si>
    <t>000 0314 0000000000 000</t>
  </si>
  <si>
    <t>000 0400 0000000000 000</t>
  </si>
  <si>
    <t>000 0408 0000000000 000</t>
  </si>
  <si>
    <t>000 0409 0000000000 000</t>
  </si>
  <si>
    <t>000 0412 0000000000 000</t>
  </si>
  <si>
    <t>000 0500 0000000000 000</t>
  </si>
  <si>
    <t>000 0501 0000000000 000</t>
  </si>
  <si>
    <t>000 0502 0000000000 000</t>
  </si>
  <si>
    <t>000 0503 0000000000 000</t>
  </si>
  <si>
    <t>000 0505 0000000000 000</t>
  </si>
  <si>
    <t>000 0700 0000000000 000</t>
  </si>
  <si>
    <t>000 0707 0000000000 000</t>
  </si>
  <si>
    <t>000 0800 0000000000 000</t>
  </si>
  <si>
    <t>000 0801 0000000000 000</t>
  </si>
  <si>
    <t>000 1000 0000000000 000</t>
  </si>
  <si>
    <t>000 1001 0000000000 000</t>
  </si>
  <si>
    <t>000 1003 0000000000 000</t>
  </si>
  <si>
    <t>000 1100 0000000000 000</t>
  </si>
  <si>
    <t>000 1102 0000000000 000</t>
  </si>
  <si>
    <t>000 1300 0000000000 000</t>
  </si>
  <si>
    <t>Утверждено на год</t>
  </si>
  <si>
    <t>Решением Совета Южского городского поселения от 20.12.2018 № 70 "О бюджете Южского городского поселения на 2019 год и на плановый период 2020 и 2021 годов", (руб.)</t>
  </si>
  <si>
    <t>6</t>
  </si>
  <si>
    <t>Решением Совета Южского городского поселения от 20.12.2018 № 70 "О бюджете Южского городского поселения на 2019 год и на плановый период 2020 и 2021 годов" с учетом изменений на отчетную дату, (руб.)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</si>
</sst>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  <numFmt numFmtId="165" formatCode="#,##0.0"/>
  </numFmts>
  <fonts count="60">
    <font>
      <sz val="1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i/>
      <sz val="8"/>
      <color indexed="8"/>
      <name val="Arial"/>
      <family val="0"/>
    </font>
    <font>
      <b/>
      <sz val="11"/>
      <color indexed="8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0"/>
    </font>
    <font>
      <sz val="11"/>
      <color rgb="FF000000"/>
      <name val="Calibri"/>
      <family val="0"/>
    </font>
    <font>
      <b/>
      <sz val="8"/>
      <color rgb="FF000000"/>
      <name val="Arial"/>
      <family val="0"/>
    </font>
    <font>
      <sz val="10"/>
      <color rgb="FF000000"/>
      <name val="Arial"/>
      <family val="0"/>
    </font>
    <font>
      <b/>
      <i/>
      <sz val="8"/>
      <color rgb="FF000000"/>
      <name val="Arial"/>
      <family val="0"/>
    </font>
    <font>
      <b/>
      <sz val="11"/>
      <color rgb="FF000000"/>
      <name val="Arial"/>
      <family val="0"/>
    </font>
    <font>
      <sz val="6"/>
      <color rgb="FF000000"/>
      <name val="Arial"/>
      <family val="0"/>
    </font>
    <font>
      <b/>
      <sz val="12"/>
      <color rgb="FF000000"/>
      <name val="Arial"/>
      <family val="0"/>
    </font>
    <font>
      <b/>
      <sz val="10"/>
      <color rgb="FF000000"/>
      <name val="Arial"/>
      <family val="0"/>
    </font>
    <font>
      <sz val="9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9" fontId="33" fillId="0" borderId="1">
      <alignment horizontal="center" wrapText="1"/>
      <protection/>
    </xf>
    <xf numFmtId="49" fontId="33" fillId="0" borderId="1">
      <alignment wrapText="1"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3" fillId="0" borderId="2">
      <alignment horizontal="left" wrapText="1"/>
      <protection/>
    </xf>
    <xf numFmtId="0" fontId="35" fillId="0" borderId="3">
      <alignment horizontal="left" wrapText="1"/>
      <protection/>
    </xf>
    <xf numFmtId="0" fontId="33" fillId="0" borderId="4">
      <alignment horizontal="left" wrapText="1" indent="2"/>
      <protection/>
    </xf>
    <xf numFmtId="0" fontId="36" fillId="0" borderId="5">
      <alignment/>
      <protection/>
    </xf>
    <xf numFmtId="0" fontId="33" fillId="0" borderId="1">
      <alignment/>
      <protection/>
    </xf>
    <xf numFmtId="49" fontId="33" fillId="0" borderId="6">
      <alignment horizontal="center" shrinkToFit="1"/>
      <protection/>
    </xf>
    <xf numFmtId="0" fontId="36" fillId="0" borderId="1">
      <alignment/>
      <protection/>
    </xf>
    <xf numFmtId="0" fontId="35" fillId="0" borderId="1">
      <alignment/>
      <protection/>
    </xf>
    <xf numFmtId="0" fontId="33" fillId="0" borderId="7">
      <alignment horizontal="left" wrapText="1" indent="1"/>
      <protection/>
    </xf>
    <xf numFmtId="0" fontId="33" fillId="0" borderId="8">
      <alignment horizontal="left" wrapText="1"/>
      <protection/>
    </xf>
    <xf numFmtId="0" fontId="33" fillId="0" borderId="8">
      <alignment horizontal="left" wrapText="1" indent="2"/>
      <protection/>
    </xf>
    <xf numFmtId="0" fontId="33" fillId="0" borderId="9">
      <alignment horizontal="left" wrapText="1" indent="2"/>
      <protection/>
    </xf>
    <xf numFmtId="0" fontId="33" fillId="0" borderId="0">
      <alignment horizontal="center" wrapText="1"/>
      <protection/>
    </xf>
    <xf numFmtId="49" fontId="33" fillId="0" borderId="1">
      <alignment horizontal="left"/>
      <protection/>
    </xf>
    <xf numFmtId="49" fontId="33" fillId="0" borderId="10">
      <alignment horizontal="center" wrapText="1"/>
      <protection/>
    </xf>
    <xf numFmtId="49" fontId="33" fillId="0" borderId="10">
      <alignment horizontal="center" shrinkToFit="1"/>
      <protection/>
    </xf>
    <xf numFmtId="0" fontId="35" fillId="0" borderId="0">
      <alignment horizontal="center"/>
      <protection/>
    </xf>
    <xf numFmtId="0" fontId="33" fillId="0" borderId="2">
      <alignment horizontal="left" wrapText="1" indent="1"/>
      <protection/>
    </xf>
    <xf numFmtId="0" fontId="33" fillId="0" borderId="11">
      <alignment horizontal="left" wrapText="1"/>
      <protection/>
    </xf>
    <xf numFmtId="0" fontId="33" fillId="0" borderId="11">
      <alignment horizontal="left" wrapText="1" indent="2"/>
      <protection/>
    </xf>
    <xf numFmtId="0" fontId="33" fillId="0" borderId="2">
      <alignment horizontal="left" wrapText="1" indent="2"/>
      <protection/>
    </xf>
    <xf numFmtId="0" fontId="36" fillId="20" borderId="0">
      <alignment shrinkToFit="1"/>
      <protection/>
    </xf>
    <xf numFmtId="0" fontId="36" fillId="0" borderId="12">
      <alignment/>
      <protection/>
    </xf>
    <xf numFmtId="0" fontId="36" fillId="0" borderId="13">
      <alignment/>
      <protection/>
    </xf>
    <xf numFmtId="0" fontId="35" fillId="0" borderId="14">
      <alignment horizontal="center" vertical="center" textRotation="90" wrapText="1"/>
      <protection/>
    </xf>
    <xf numFmtId="0" fontId="35" fillId="0" borderId="5">
      <alignment horizontal="center" vertical="center" textRotation="90" wrapText="1"/>
      <protection/>
    </xf>
    <xf numFmtId="0" fontId="33" fillId="0" borderId="0">
      <alignment vertical="center"/>
      <protection/>
    </xf>
    <xf numFmtId="0" fontId="35" fillId="0" borderId="1">
      <alignment horizontal="center" vertical="center" textRotation="90" wrapText="1"/>
      <protection/>
    </xf>
    <xf numFmtId="0" fontId="35" fillId="0" borderId="5">
      <alignment horizontal="center" vertical="center" textRotation="90"/>
      <protection/>
    </xf>
    <xf numFmtId="0" fontId="35" fillId="0" borderId="1">
      <alignment horizontal="center" vertical="center" textRotation="90"/>
      <protection/>
    </xf>
    <xf numFmtId="0" fontId="35" fillId="0" borderId="14">
      <alignment horizontal="center" vertical="center" textRotation="90"/>
      <protection/>
    </xf>
    <xf numFmtId="0" fontId="35" fillId="0" borderId="15">
      <alignment horizontal="center" vertical="center" textRotation="90"/>
      <protection/>
    </xf>
    <xf numFmtId="0" fontId="33" fillId="0" borderId="15">
      <alignment horizontal="center" vertical="top" wrapText="1"/>
      <protection/>
    </xf>
    <xf numFmtId="0" fontId="35" fillId="0" borderId="16">
      <alignment/>
      <protection/>
    </xf>
    <xf numFmtId="49" fontId="37" fillId="0" borderId="17">
      <alignment horizontal="left" vertical="center" wrapText="1"/>
      <protection/>
    </xf>
    <xf numFmtId="49" fontId="33" fillId="0" borderId="18">
      <alignment horizontal="left" vertical="center" wrapText="1" indent="2"/>
      <protection/>
    </xf>
    <xf numFmtId="49" fontId="33" fillId="0" borderId="9">
      <alignment horizontal="left" vertical="center" wrapText="1" indent="3"/>
      <protection/>
    </xf>
    <xf numFmtId="49" fontId="33" fillId="0" borderId="17">
      <alignment horizontal="left" vertical="center" wrapText="1" indent="3"/>
      <protection/>
    </xf>
    <xf numFmtId="49" fontId="33" fillId="0" borderId="19">
      <alignment horizontal="left" vertical="center" wrapText="1" indent="3"/>
      <protection/>
    </xf>
    <xf numFmtId="0" fontId="37" fillId="0" borderId="16">
      <alignment horizontal="left" vertical="center" wrapText="1"/>
      <protection/>
    </xf>
    <xf numFmtId="49" fontId="33" fillId="0" borderId="5">
      <alignment horizontal="left" vertical="center" wrapText="1" indent="3"/>
      <protection/>
    </xf>
    <xf numFmtId="49" fontId="33" fillId="0" borderId="0">
      <alignment horizontal="left" vertical="center" wrapText="1" indent="3"/>
      <protection/>
    </xf>
    <xf numFmtId="49" fontId="33" fillId="0" borderId="1">
      <alignment horizontal="left" vertical="center" wrapText="1" indent="3"/>
      <protection/>
    </xf>
    <xf numFmtId="49" fontId="37" fillId="0" borderId="16">
      <alignment horizontal="left" vertical="center" wrapText="1"/>
      <protection/>
    </xf>
    <xf numFmtId="0" fontId="33" fillId="0" borderId="17">
      <alignment horizontal="left" vertical="center" wrapText="1"/>
      <protection/>
    </xf>
    <xf numFmtId="0" fontId="33" fillId="0" borderId="19">
      <alignment horizontal="left" vertical="center" wrapText="1"/>
      <protection/>
    </xf>
    <xf numFmtId="49" fontId="33" fillId="0" borderId="17">
      <alignment horizontal="left" vertical="center" wrapText="1"/>
      <protection/>
    </xf>
    <xf numFmtId="49" fontId="33" fillId="0" borderId="19">
      <alignment horizontal="left" vertical="center" wrapText="1"/>
      <protection/>
    </xf>
    <xf numFmtId="49" fontId="35" fillId="0" borderId="20">
      <alignment horizontal="center"/>
      <protection/>
    </xf>
    <xf numFmtId="49" fontId="35" fillId="0" borderId="21">
      <alignment horizontal="center" vertical="center" wrapText="1"/>
      <protection/>
    </xf>
    <xf numFmtId="49" fontId="33" fillId="0" borderId="22">
      <alignment horizontal="center" vertical="center" wrapText="1"/>
      <protection/>
    </xf>
    <xf numFmtId="49" fontId="33" fillId="0" borderId="10">
      <alignment horizontal="center" vertical="center" wrapText="1"/>
      <protection/>
    </xf>
    <xf numFmtId="49" fontId="33" fillId="0" borderId="21">
      <alignment horizontal="center" vertical="center" wrapText="1"/>
      <protection/>
    </xf>
    <xf numFmtId="49" fontId="33" fillId="0" borderId="23">
      <alignment horizontal="center" vertical="center" wrapText="1"/>
      <protection/>
    </xf>
    <xf numFmtId="49" fontId="33" fillId="0" borderId="24">
      <alignment horizontal="center" vertical="center" wrapText="1"/>
      <protection/>
    </xf>
    <xf numFmtId="49" fontId="33" fillId="0" borderId="0">
      <alignment horizontal="center" vertical="center" wrapText="1"/>
      <protection/>
    </xf>
    <xf numFmtId="49" fontId="33" fillId="0" borderId="1">
      <alignment horizontal="center" vertical="center" wrapText="1"/>
      <protection/>
    </xf>
    <xf numFmtId="49" fontId="35" fillId="0" borderId="20">
      <alignment horizontal="center" vertical="center" wrapText="1"/>
      <protection/>
    </xf>
    <xf numFmtId="0" fontId="35" fillId="0" borderId="20">
      <alignment horizontal="center" vertical="center"/>
      <protection/>
    </xf>
    <xf numFmtId="0" fontId="33" fillId="0" borderId="22">
      <alignment horizontal="center" vertical="center"/>
      <protection/>
    </xf>
    <xf numFmtId="0" fontId="33" fillId="0" borderId="10">
      <alignment horizontal="center" vertical="center"/>
      <protection/>
    </xf>
    <xf numFmtId="0" fontId="33" fillId="0" borderId="21">
      <alignment horizontal="center" vertical="center"/>
      <protection/>
    </xf>
    <xf numFmtId="0" fontId="35" fillId="0" borderId="21">
      <alignment horizontal="center" vertical="center"/>
      <protection/>
    </xf>
    <xf numFmtId="0" fontId="33" fillId="0" borderId="23">
      <alignment horizontal="center" vertical="center"/>
      <protection/>
    </xf>
    <xf numFmtId="49" fontId="35" fillId="0" borderId="20">
      <alignment horizontal="center" vertical="center"/>
      <protection/>
    </xf>
    <xf numFmtId="49" fontId="33" fillId="0" borderId="22">
      <alignment horizontal="center" vertical="center"/>
      <protection/>
    </xf>
    <xf numFmtId="49" fontId="33" fillId="0" borderId="10">
      <alignment horizontal="center" vertical="center"/>
      <protection/>
    </xf>
    <xf numFmtId="49" fontId="33" fillId="0" borderId="21">
      <alignment horizontal="center" vertical="center"/>
      <protection/>
    </xf>
    <xf numFmtId="49" fontId="33" fillId="0" borderId="23">
      <alignment horizontal="center" vertical="center"/>
      <protection/>
    </xf>
    <xf numFmtId="49" fontId="33" fillId="0" borderId="15">
      <alignment horizontal="center" vertical="top" wrapText="1"/>
      <protection/>
    </xf>
    <xf numFmtId="0" fontId="33" fillId="0" borderId="12">
      <alignment shrinkToFit="1"/>
      <protection/>
    </xf>
    <xf numFmtId="4" fontId="33" fillId="0" borderId="25">
      <alignment horizontal="right" shrinkToFit="1"/>
      <protection/>
    </xf>
    <xf numFmtId="4" fontId="33" fillId="0" borderId="24">
      <alignment horizontal="right"/>
      <protection/>
    </xf>
    <xf numFmtId="4" fontId="33" fillId="0" borderId="0">
      <alignment horizontal="right" shrinkToFit="1"/>
      <protection/>
    </xf>
    <xf numFmtId="4" fontId="33" fillId="0" borderId="1">
      <alignment horizontal="right"/>
      <protection/>
    </xf>
    <xf numFmtId="49" fontId="33" fillId="0" borderId="1">
      <alignment horizontal="center"/>
      <protection/>
    </xf>
    <xf numFmtId="0" fontId="33" fillId="0" borderId="5">
      <alignment horizontal="center"/>
      <protection/>
    </xf>
    <xf numFmtId="0" fontId="34" fillId="0" borderId="0">
      <alignment wrapText="1"/>
      <protection/>
    </xf>
    <xf numFmtId="0" fontId="33" fillId="0" borderId="1">
      <alignment horizontal="center"/>
      <protection/>
    </xf>
    <xf numFmtId="49" fontId="33" fillId="0" borderId="5">
      <alignment horizontal="center"/>
      <protection/>
    </xf>
    <xf numFmtId="49" fontId="33" fillId="0" borderId="0">
      <alignment horizontal="left"/>
      <protection/>
    </xf>
    <xf numFmtId="4" fontId="33" fillId="0" borderId="12">
      <alignment horizontal="right" shrinkToFit="1"/>
      <protection/>
    </xf>
    <xf numFmtId="0" fontId="33" fillId="0" borderId="15">
      <alignment horizontal="center" vertical="top"/>
      <protection/>
    </xf>
    <xf numFmtId="4" fontId="33" fillId="0" borderId="13">
      <alignment horizontal="right" shrinkToFit="1"/>
      <protection/>
    </xf>
    <xf numFmtId="4" fontId="33" fillId="0" borderId="26">
      <alignment horizontal="right" shrinkToFit="1"/>
      <protection/>
    </xf>
    <xf numFmtId="0" fontId="33" fillId="0" borderId="13">
      <alignment shrinkToFit="1"/>
      <protection/>
    </xf>
    <xf numFmtId="0" fontId="34" fillId="0" borderId="27">
      <alignment/>
      <protection/>
    </xf>
    <xf numFmtId="0" fontId="36" fillId="20" borderId="0">
      <alignment/>
      <protection/>
    </xf>
    <xf numFmtId="0" fontId="35" fillId="0" borderId="0">
      <alignment/>
      <protection/>
    </xf>
    <xf numFmtId="0" fontId="38" fillId="0" borderId="0">
      <alignment/>
      <protection/>
    </xf>
    <xf numFmtId="0" fontId="33" fillId="0" borderId="0">
      <alignment horizontal="left"/>
      <protection/>
    </xf>
    <xf numFmtId="0" fontId="33" fillId="0" borderId="0">
      <alignment/>
      <protection/>
    </xf>
    <xf numFmtId="0" fontId="34" fillId="0" borderId="0">
      <alignment/>
      <protection/>
    </xf>
    <xf numFmtId="0" fontId="36" fillId="0" borderId="0">
      <alignment/>
      <protection/>
    </xf>
    <xf numFmtId="49" fontId="33" fillId="0" borderId="15">
      <alignment horizontal="center" vertical="center" wrapText="1"/>
      <protection/>
    </xf>
    <xf numFmtId="0" fontId="33" fillId="0" borderId="28">
      <alignment horizontal="left" wrapText="1"/>
      <protection/>
    </xf>
    <xf numFmtId="0" fontId="33" fillId="0" borderId="8">
      <alignment horizontal="left" wrapText="1" indent="1"/>
      <protection/>
    </xf>
    <xf numFmtId="0" fontId="33" fillId="0" borderId="29">
      <alignment horizontal="left" wrapText="1" indent="2"/>
      <protection/>
    </xf>
    <xf numFmtId="0" fontId="34" fillId="0" borderId="0">
      <alignment/>
      <protection/>
    </xf>
    <xf numFmtId="0" fontId="39" fillId="0" borderId="0">
      <alignment horizontal="center" vertical="top"/>
      <protection/>
    </xf>
    <xf numFmtId="0" fontId="33" fillId="0" borderId="5">
      <alignment horizontal="left"/>
      <protection/>
    </xf>
    <xf numFmtId="49" fontId="33" fillId="0" borderId="20">
      <alignment horizontal="center" wrapText="1"/>
      <protection/>
    </xf>
    <xf numFmtId="49" fontId="33" fillId="0" borderId="22">
      <alignment horizontal="center" wrapText="1"/>
      <protection/>
    </xf>
    <xf numFmtId="49" fontId="33" fillId="0" borderId="21">
      <alignment horizontal="center"/>
      <protection/>
    </xf>
    <xf numFmtId="0" fontId="33" fillId="0" borderId="24">
      <alignment/>
      <protection/>
    </xf>
    <xf numFmtId="49" fontId="33" fillId="0" borderId="5">
      <alignment/>
      <protection/>
    </xf>
    <xf numFmtId="49" fontId="33" fillId="0" borderId="0">
      <alignment/>
      <protection/>
    </xf>
    <xf numFmtId="49" fontId="33" fillId="0" borderId="30">
      <alignment horizontal="center"/>
      <protection/>
    </xf>
    <xf numFmtId="49" fontId="33" fillId="0" borderId="12">
      <alignment horizontal="center"/>
      <protection/>
    </xf>
    <xf numFmtId="49" fontId="33" fillId="0" borderId="15">
      <alignment horizontal="center"/>
      <protection/>
    </xf>
    <xf numFmtId="49" fontId="33" fillId="0" borderId="25">
      <alignment horizontal="center" vertical="center" wrapText="1"/>
      <protection/>
    </xf>
    <xf numFmtId="4" fontId="33" fillId="0" borderId="15">
      <alignment horizontal="right" shrinkToFit="1"/>
      <protection/>
    </xf>
    <xf numFmtId="0" fontId="33" fillId="21" borderId="24">
      <alignment/>
      <protection/>
    </xf>
    <xf numFmtId="0" fontId="33" fillId="21" borderId="0">
      <alignment/>
      <protection/>
    </xf>
    <xf numFmtId="0" fontId="40" fillId="0" borderId="0">
      <alignment horizontal="center" wrapText="1"/>
      <protection/>
    </xf>
    <xf numFmtId="0" fontId="33" fillId="0" borderId="0">
      <alignment horizontal="center"/>
      <protection/>
    </xf>
    <xf numFmtId="0" fontId="33" fillId="0" borderId="1">
      <alignment wrapText="1"/>
      <protection/>
    </xf>
    <xf numFmtId="0" fontId="33" fillId="0" borderId="31">
      <alignment wrapText="1"/>
      <protection/>
    </xf>
    <xf numFmtId="0" fontId="41" fillId="0" borderId="32">
      <alignment/>
      <protection/>
    </xf>
    <xf numFmtId="49" fontId="42" fillId="0" borderId="33">
      <alignment horizontal="right"/>
      <protection/>
    </xf>
    <xf numFmtId="0" fontId="33" fillId="0" borderId="33">
      <alignment horizontal="right"/>
      <protection/>
    </xf>
    <xf numFmtId="0" fontId="41" fillId="0" borderId="1">
      <alignment/>
      <protection/>
    </xf>
    <xf numFmtId="0" fontId="34" fillId="0" borderId="24">
      <alignment/>
      <protection/>
    </xf>
    <xf numFmtId="0" fontId="33" fillId="0" borderId="25">
      <alignment horizontal="center"/>
      <protection/>
    </xf>
    <xf numFmtId="49" fontId="36" fillId="0" borderId="34">
      <alignment horizontal="center"/>
      <protection/>
    </xf>
    <xf numFmtId="164" fontId="33" fillId="0" borderId="3">
      <alignment horizontal="center"/>
      <protection/>
    </xf>
    <xf numFmtId="0" fontId="33" fillId="0" borderId="35">
      <alignment horizontal="center"/>
      <protection/>
    </xf>
    <xf numFmtId="49" fontId="33" fillId="0" borderId="4">
      <alignment horizontal="center"/>
      <protection/>
    </xf>
    <xf numFmtId="49" fontId="33" fillId="0" borderId="3">
      <alignment horizontal="center"/>
      <protection/>
    </xf>
    <xf numFmtId="0" fontId="33" fillId="0" borderId="3">
      <alignment horizontal="center"/>
      <protection/>
    </xf>
    <xf numFmtId="49" fontId="33" fillId="0" borderId="36">
      <alignment horizontal="center"/>
      <protection/>
    </xf>
    <xf numFmtId="0" fontId="41" fillId="0" borderId="0">
      <alignment/>
      <protection/>
    </xf>
    <xf numFmtId="0" fontId="36" fillId="0" borderId="37">
      <alignment/>
      <protection/>
    </xf>
    <xf numFmtId="0" fontId="36" fillId="0" borderId="27">
      <alignment/>
      <protection/>
    </xf>
    <xf numFmtId="4" fontId="33" fillId="0" borderId="29">
      <alignment horizontal="right" shrinkToFit="1"/>
      <protection/>
    </xf>
    <xf numFmtId="49" fontId="33" fillId="0" borderId="13">
      <alignment horizontal="center"/>
      <protection/>
    </xf>
    <xf numFmtId="0" fontId="33" fillId="0" borderId="38">
      <alignment horizontal="left" wrapText="1"/>
      <protection/>
    </xf>
    <xf numFmtId="0" fontId="33" fillId="0" borderId="11">
      <alignment horizontal="left" wrapText="1" indent="1"/>
      <protection/>
    </xf>
    <xf numFmtId="0" fontId="33" fillId="0" borderId="3">
      <alignment horizontal="left" wrapText="1" indent="2"/>
      <protection/>
    </xf>
    <xf numFmtId="0" fontId="33" fillId="21" borderId="39">
      <alignment/>
      <protection/>
    </xf>
    <xf numFmtId="0" fontId="40" fillId="0" borderId="0">
      <alignment horizontal="left" wrapText="1"/>
      <protection/>
    </xf>
    <xf numFmtId="49" fontId="36" fillId="0" borderId="0">
      <alignment/>
      <protection/>
    </xf>
    <xf numFmtId="0" fontId="33" fillId="0" borderId="0">
      <alignment horizontal="right"/>
      <protection/>
    </xf>
    <xf numFmtId="49" fontId="33" fillId="0" borderId="0">
      <alignment horizontal="right"/>
      <protection/>
    </xf>
    <xf numFmtId="0" fontId="33" fillId="0" borderId="0">
      <alignment horizontal="left" wrapText="1"/>
      <protection/>
    </xf>
    <xf numFmtId="0" fontId="33" fillId="0" borderId="1">
      <alignment horizontal="left"/>
      <protection/>
    </xf>
    <xf numFmtId="0" fontId="33" fillId="0" borderId="7">
      <alignment horizontal="left" wrapText="1"/>
      <protection/>
    </xf>
    <xf numFmtId="0" fontId="33" fillId="0" borderId="31">
      <alignment/>
      <protection/>
    </xf>
    <xf numFmtId="0" fontId="35" fillId="0" borderId="40">
      <alignment horizontal="left" wrapText="1"/>
      <protection/>
    </xf>
    <xf numFmtId="0" fontId="33" fillId="0" borderId="41">
      <alignment horizontal="left" wrapText="1" indent="2"/>
      <protection/>
    </xf>
    <xf numFmtId="49" fontId="33" fillId="0" borderId="0">
      <alignment horizontal="center" wrapText="1"/>
      <protection/>
    </xf>
    <xf numFmtId="49" fontId="33" fillId="0" borderId="21">
      <alignment horizontal="center" wrapText="1"/>
      <protection/>
    </xf>
    <xf numFmtId="0" fontId="33" fillId="0" borderId="42">
      <alignment/>
      <protection/>
    </xf>
    <xf numFmtId="0" fontId="33" fillId="0" borderId="43">
      <alignment horizontal="center" wrapText="1"/>
      <protection/>
    </xf>
    <xf numFmtId="49" fontId="33" fillId="0" borderId="10">
      <alignment horizontal="center"/>
      <protection/>
    </xf>
    <xf numFmtId="0" fontId="36" fillId="0" borderId="24">
      <alignment/>
      <protection/>
    </xf>
    <xf numFmtId="49" fontId="33" fillId="0" borderId="0">
      <alignment horizontal="center"/>
      <protection/>
    </xf>
    <xf numFmtId="49" fontId="33" fillId="0" borderId="30">
      <alignment horizontal="center" wrapText="1"/>
      <protection/>
    </xf>
    <xf numFmtId="49" fontId="33" fillId="0" borderId="44">
      <alignment horizontal="center" wrapText="1"/>
      <protection/>
    </xf>
    <xf numFmtId="49" fontId="33" fillId="0" borderId="6">
      <alignment horizontal="center"/>
      <protection/>
    </xf>
    <xf numFmtId="49" fontId="33" fillId="0" borderId="1">
      <alignment/>
      <protection/>
    </xf>
    <xf numFmtId="4" fontId="33" fillId="0" borderId="6">
      <alignment horizontal="right" shrinkToFit="1"/>
      <protection/>
    </xf>
    <xf numFmtId="4" fontId="33" fillId="0" borderId="30">
      <alignment horizontal="right" shrinkToFit="1"/>
      <protection/>
    </xf>
    <xf numFmtId="4" fontId="33" fillId="0" borderId="41">
      <alignment horizontal="right" shrinkToFit="1"/>
      <protection/>
    </xf>
    <xf numFmtId="49" fontId="33" fillId="0" borderId="29">
      <alignment horizontal="center"/>
      <protection/>
    </xf>
    <xf numFmtId="4" fontId="33" fillId="0" borderId="45">
      <alignment horizontal="right" shrinkToFit="1"/>
      <protection/>
    </xf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3" fillId="28" borderId="46" applyNumberFormat="0" applyAlignment="0" applyProtection="0"/>
    <xf numFmtId="0" fontId="44" fillId="29" borderId="47" applyNumberFormat="0" applyAlignment="0" applyProtection="0"/>
    <xf numFmtId="0" fontId="45" fillId="29" borderId="4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48" applyNumberFormat="0" applyFill="0" applyAlignment="0" applyProtection="0"/>
    <xf numFmtId="0" fontId="47" fillId="0" borderId="49" applyNumberFormat="0" applyFill="0" applyAlignment="0" applyProtection="0"/>
    <xf numFmtId="0" fontId="48" fillId="0" borderId="50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1" applyNumberFormat="0" applyFill="0" applyAlignment="0" applyProtection="0"/>
    <xf numFmtId="0" fontId="50" fillId="30" borderId="52" applyNumberFormat="0" applyAlignment="0" applyProtection="0"/>
    <xf numFmtId="0" fontId="51" fillId="0" borderId="0" applyNumberForma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3" borderId="53" applyNumberFormat="0" applyFont="0" applyAlignment="0" applyProtection="0"/>
    <xf numFmtId="9" fontId="0" fillId="0" borderId="0" applyFont="0" applyFill="0" applyBorder="0" applyAlignment="0" applyProtection="0"/>
    <xf numFmtId="0" fontId="55" fillId="0" borderId="54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4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58" fillId="0" borderId="0" xfId="185" applyNumberFormat="1" applyFont="1" applyBorder="1" applyProtection="1">
      <alignment horizontal="left"/>
      <protection/>
    </xf>
    <xf numFmtId="49" fontId="58" fillId="0" borderId="0" xfId="200" applyNumberFormat="1" applyFont="1" applyBorder="1" applyProtection="1">
      <alignment/>
      <protection/>
    </xf>
    <xf numFmtId="0" fontId="58" fillId="0" borderId="0" xfId="44" applyNumberFormat="1" applyFont="1" applyBorder="1" applyProtection="1">
      <alignment/>
      <protection/>
    </xf>
    <xf numFmtId="0" fontId="2" fillId="0" borderId="0" xfId="0" applyFont="1" applyAlignment="1" applyProtection="1">
      <alignment/>
      <protection locked="0"/>
    </xf>
    <xf numFmtId="49" fontId="58" fillId="0" borderId="55" xfId="134" applyNumberFormat="1" applyFont="1" applyBorder="1" applyAlignment="1" applyProtection="1">
      <alignment horizontal="center" vertical="top" wrapText="1"/>
      <protection/>
    </xf>
    <xf numFmtId="49" fontId="58" fillId="0" borderId="55" xfId="134" applyNumberFormat="1" applyFont="1" applyBorder="1" applyProtection="1">
      <alignment horizontal="center" vertical="center" wrapText="1"/>
      <protection/>
    </xf>
    <xf numFmtId="49" fontId="58" fillId="0" borderId="55" xfId="150" applyNumberFormat="1" applyFont="1" applyBorder="1" applyProtection="1">
      <alignment horizontal="center" vertical="center" wrapText="1"/>
      <protection/>
    </xf>
    <xf numFmtId="0" fontId="59" fillId="0" borderId="55" xfId="186" applyNumberFormat="1" applyFont="1" applyBorder="1" applyAlignment="1" applyProtection="1">
      <alignment horizontal="left" vertical="center" wrapText="1"/>
      <protection/>
    </xf>
    <xf numFmtId="49" fontId="59" fillId="0" borderId="55" xfId="197" applyNumberFormat="1" applyFont="1" applyBorder="1" applyAlignment="1" applyProtection="1">
      <alignment horizontal="center" vertical="center" wrapText="1"/>
      <protection/>
    </xf>
    <xf numFmtId="4" fontId="59" fillId="0" borderId="55" xfId="201" applyNumberFormat="1" applyFont="1" applyBorder="1" applyAlignment="1" applyProtection="1">
      <alignment horizontal="right" vertical="center" shrinkToFit="1"/>
      <protection/>
    </xf>
    <xf numFmtId="4" fontId="58" fillId="0" borderId="55" xfId="201" applyNumberFormat="1" applyFont="1" applyBorder="1" applyAlignment="1" applyProtection="1">
      <alignment horizontal="right" vertical="center" shrinkToFit="1"/>
      <protection/>
    </xf>
    <xf numFmtId="0" fontId="3" fillId="0" borderId="0" xfId="0" applyFont="1" applyAlignment="1" applyProtection="1">
      <alignment vertical="center"/>
      <protection locked="0"/>
    </xf>
    <xf numFmtId="49" fontId="59" fillId="0" borderId="55" xfId="199" applyNumberFormat="1" applyFont="1" applyBorder="1" applyAlignment="1" applyProtection="1">
      <alignment horizontal="center" vertical="center"/>
      <protection/>
    </xf>
    <xf numFmtId="49" fontId="58" fillId="0" borderId="55" xfId="199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 locked="0"/>
    </xf>
    <xf numFmtId="0" fontId="58" fillId="0" borderId="0" xfId="133" applyNumberFormat="1" applyFont="1" applyProtection="1">
      <alignment/>
      <protection/>
    </xf>
    <xf numFmtId="0" fontId="58" fillId="0" borderId="0" xfId="195" applyNumberFormat="1" applyFont="1" applyBorder="1" applyProtection="1">
      <alignment/>
      <protection/>
    </xf>
    <xf numFmtId="0" fontId="58" fillId="0" borderId="0" xfId="131" applyNumberFormat="1" applyFont="1" applyProtection="1">
      <alignment/>
      <protection/>
    </xf>
    <xf numFmtId="0" fontId="58" fillId="21" borderId="0" xfId="153" applyNumberFormat="1" applyFo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58" fillId="0" borderId="55" xfId="136" applyNumberFormat="1" applyFont="1" applyBorder="1" applyAlignment="1" applyProtection="1">
      <alignment horizontal="left" wrapText="1"/>
      <protection/>
    </xf>
    <xf numFmtId="49" fontId="58" fillId="0" borderId="55" xfId="149" applyNumberFormat="1" applyFont="1" applyBorder="1" applyAlignment="1" applyProtection="1">
      <alignment horizontal="center"/>
      <protection/>
    </xf>
    <xf numFmtId="4" fontId="58" fillId="0" borderId="55" xfId="201" applyNumberFormat="1" applyFont="1" applyBorder="1" applyAlignment="1" applyProtection="1">
      <alignment horizontal="right" shrinkToFit="1"/>
      <protection/>
    </xf>
    <xf numFmtId="0" fontId="2" fillId="0" borderId="0" xfId="0" applyFont="1" applyAlignment="1" applyProtection="1">
      <alignment/>
      <protection locked="0"/>
    </xf>
    <xf numFmtId="49" fontId="58" fillId="0" borderId="55" xfId="149" applyNumberFormat="1" applyFont="1" applyBorder="1" applyAlignment="1" applyProtection="1">
      <alignment horizontal="right"/>
      <protection/>
    </xf>
    <xf numFmtId="0" fontId="59" fillId="0" borderId="55" xfId="189" applyNumberFormat="1" applyFont="1" applyBorder="1" applyAlignment="1" applyProtection="1">
      <alignment horizontal="left" vertical="top" wrapText="1"/>
      <protection/>
    </xf>
    <xf numFmtId="0" fontId="58" fillId="0" borderId="55" xfId="189" applyNumberFormat="1" applyFont="1" applyBorder="1" applyAlignment="1" applyProtection="1">
      <alignment horizontal="left" vertical="top" wrapText="1"/>
      <protection/>
    </xf>
    <xf numFmtId="49" fontId="58" fillId="0" borderId="55" xfId="134" applyFont="1" applyBorder="1" applyAlignment="1">
      <alignment horizontal="center" vertical="top" wrapText="1"/>
      <protection/>
    </xf>
    <xf numFmtId="4" fontId="58" fillId="0" borderId="55" xfId="149" applyNumberFormat="1" applyFont="1" applyBorder="1" applyAlignment="1" applyProtection="1">
      <alignment horizontal="right"/>
      <protection/>
    </xf>
    <xf numFmtId="4" fontId="58" fillId="0" borderId="55" xfId="199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right" wrapText="1"/>
      <protection locked="0"/>
    </xf>
    <xf numFmtId="49" fontId="58" fillId="0" borderId="56" xfId="134" applyFont="1" applyBorder="1" applyAlignment="1">
      <alignment horizontal="center" vertical="center" wrapText="1"/>
      <protection/>
    </xf>
    <xf numFmtId="49" fontId="58" fillId="0" borderId="57" xfId="134" applyFont="1" applyBorder="1" applyAlignment="1">
      <alignment horizontal="center" vertical="center" wrapText="1"/>
      <protection/>
    </xf>
    <xf numFmtId="0" fontId="58" fillId="0" borderId="58" xfId="185" applyNumberFormat="1" applyFont="1" applyBorder="1" applyAlignment="1" applyProtection="1">
      <alignment horizontal="center" vertical="center"/>
      <protection/>
    </xf>
    <xf numFmtId="0" fontId="58" fillId="0" borderId="59" xfId="185" applyNumberFormat="1" applyFont="1" applyBorder="1" applyAlignment="1" applyProtection="1">
      <alignment horizontal="center" vertical="center"/>
      <protection/>
    </xf>
    <xf numFmtId="49" fontId="58" fillId="0" borderId="56" xfId="134" applyNumberFormat="1" applyFont="1" applyBorder="1" applyAlignment="1" applyProtection="1">
      <alignment horizontal="center" vertical="center" wrapText="1"/>
      <protection/>
    </xf>
    <xf numFmtId="49" fontId="58" fillId="0" borderId="57" xfId="134" applyNumberFormat="1" applyFont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horizontal="center" vertical="top" wrapText="1"/>
      <protection locked="0"/>
    </xf>
  </cellXfs>
  <cellStyles count="22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71" xfId="35"/>
    <cellStyle name="st172" xfId="36"/>
    <cellStyle name="style0" xfId="37"/>
    <cellStyle name="td" xfId="38"/>
    <cellStyle name="tr" xfId="39"/>
    <cellStyle name="xl100" xfId="40"/>
    <cellStyle name="xl101" xfId="41"/>
    <cellStyle name="xl102" xfId="42"/>
    <cellStyle name="xl103" xfId="43"/>
    <cellStyle name="xl104" xfId="44"/>
    <cellStyle name="xl105" xfId="45"/>
    <cellStyle name="xl106" xfId="46"/>
    <cellStyle name="xl107" xfId="47"/>
    <cellStyle name="xl108" xfId="48"/>
    <cellStyle name="xl109" xfId="49"/>
    <cellStyle name="xl110" xfId="50"/>
    <cellStyle name="xl111" xfId="51"/>
    <cellStyle name="xl112" xfId="52"/>
    <cellStyle name="xl113" xfId="53"/>
    <cellStyle name="xl114" xfId="54"/>
    <cellStyle name="xl115" xfId="55"/>
    <cellStyle name="xl116" xfId="56"/>
    <cellStyle name="xl117" xfId="57"/>
    <cellStyle name="xl118" xfId="58"/>
    <cellStyle name="xl119" xfId="59"/>
    <cellStyle name="xl120" xfId="60"/>
    <cellStyle name="xl121" xfId="61"/>
    <cellStyle name="xl122" xfId="62"/>
    <cellStyle name="xl123" xfId="63"/>
    <cellStyle name="xl124" xfId="64"/>
    <cellStyle name="xl125" xfId="65"/>
    <cellStyle name="xl126" xfId="66"/>
    <cellStyle name="xl127" xfId="67"/>
    <cellStyle name="xl128" xfId="68"/>
    <cellStyle name="xl129" xfId="69"/>
    <cellStyle name="xl130" xfId="70"/>
    <cellStyle name="xl131" xfId="71"/>
    <cellStyle name="xl132" xfId="72"/>
    <cellStyle name="xl133" xfId="73"/>
    <cellStyle name="xl134" xfId="74"/>
    <cellStyle name="xl135" xfId="75"/>
    <cellStyle name="xl136" xfId="76"/>
    <cellStyle name="xl137" xfId="77"/>
    <cellStyle name="xl138" xfId="78"/>
    <cellStyle name="xl139" xfId="79"/>
    <cellStyle name="xl140" xfId="80"/>
    <cellStyle name="xl141" xfId="81"/>
    <cellStyle name="xl142" xfId="82"/>
    <cellStyle name="xl143" xfId="83"/>
    <cellStyle name="xl144" xfId="84"/>
    <cellStyle name="xl145" xfId="85"/>
    <cellStyle name="xl146" xfId="86"/>
    <cellStyle name="xl147" xfId="87"/>
    <cellStyle name="xl148" xfId="88"/>
    <cellStyle name="xl149" xfId="89"/>
    <cellStyle name="xl150" xfId="90"/>
    <cellStyle name="xl151" xfId="91"/>
    <cellStyle name="xl152" xfId="92"/>
    <cellStyle name="xl153" xfId="93"/>
    <cellStyle name="xl154" xfId="94"/>
    <cellStyle name="xl155" xfId="95"/>
    <cellStyle name="xl156" xfId="96"/>
    <cellStyle name="xl157" xfId="97"/>
    <cellStyle name="xl158" xfId="98"/>
    <cellStyle name="xl159" xfId="99"/>
    <cellStyle name="xl160" xfId="100"/>
    <cellStyle name="xl161" xfId="101"/>
    <cellStyle name="xl162" xfId="102"/>
    <cellStyle name="xl163" xfId="103"/>
    <cellStyle name="xl164" xfId="104"/>
    <cellStyle name="xl165" xfId="105"/>
    <cellStyle name="xl166" xfId="106"/>
    <cellStyle name="xl167" xfId="107"/>
    <cellStyle name="xl168" xfId="108"/>
    <cellStyle name="xl169" xfId="109"/>
    <cellStyle name="xl170" xfId="110"/>
    <cellStyle name="xl171" xfId="111"/>
    <cellStyle name="xl172" xfId="112"/>
    <cellStyle name="xl173" xfId="113"/>
    <cellStyle name="xl174" xfId="114"/>
    <cellStyle name="xl175" xfId="115"/>
    <cellStyle name="xl176" xfId="116"/>
    <cellStyle name="xl177" xfId="117"/>
    <cellStyle name="xl178" xfId="118"/>
    <cellStyle name="xl179" xfId="119"/>
    <cellStyle name="xl180" xfId="120"/>
    <cellStyle name="xl181" xfId="121"/>
    <cellStyle name="xl182" xfId="122"/>
    <cellStyle name="xl183" xfId="123"/>
    <cellStyle name="xl184" xfId="124"/>
    <cellStyle name="xl185" xfId="125"/>
    <cellStyle name="xl186" xfId="126"/>
    <cellStyle name="xl21" xfId="127"/>
    <cellStyle name="xl22" xfId="128"/>
    <cellStyle name="xl23" xfId="129"/>
    <cellStyle name="xl24" xfId="130"/>
    <cellStyle name="xl25" xfId="131"/>
    <cellStyle name="xl26" xfId="132"/>
    <cellStyle name="xl27" xfId="133"/>
    <cellStyle name="xl28" xfId="134"/>
    <cellStyle name="xl29" xfId="135"/>
    <cellStyle name="xl30" xfId="136"/>
    <cellStyle name="xl31" xfId="137"/>
    <cellStyle name="xl32" xfId="138"/>
    <cellStyle name="xl33" xfId="139"/>
    <cellStyle name="xl34" xfId="140"/>
    <cellStyle name="xl35" xfId="141"/>
    <cellStyle name="xl36" xfId="142"/>
    <cellStyle name="xl37" xfId="143"/>
    <cellStyle name="xl38" xfId="144"/>
    <cellStyle name="xl39" xfId="145"/>
    <cellStyle name="xl40" xfId="146"/>
    <cellStyle name="xl41" xfId="147"/>
    <cellStyle name="xl42" xfId="148"/>
    <cellStyle name="xl43" xfId="149"/>
    <cellStyle name="xl44" xfId="150"/>
    <cellStyle name="xl45" xfId="151"/>
    <cellStyle name="xl46" xfId="152"/>
    <cellStyle name="xl47" xfId="153"/>
    <cellStyle name="xl48" xfId="154"/>
    <cellStyle name="xl49" xfId="155"/>
    <cellStyle name="xl50" xfId="156"/>
    <cellStyle name="xl51" xfId="157"/>
    <cellStyle name="xl52" xfId="158"/>
    <cellStyle name="xl53" xfId="159"/>
    <cellStyle name="xl54" xfId="160"/>
    <cellStyle name="xl55" xfId="161"/>
    <cellStyle name="xl56" xfId="162"/>
    <cellStyle name="xl57" xfId="163"/>
    <cellStyle name="xl58" xfId="164"/>
    <cellStyle name="xl59" xfId="165"/>
    <cellStyle name="xl60" xfId="166"/>
    <cellStyle name="xl61" xfId="167"/>
    <cellStyle name="xl62" xfId="168"/>
    <cellStyle name="xl63" xfId="169"/>
    <cellStyle name="xl64" xfId="170"/>
    <cellStyle name="xl65" xfId="171"/>
    <cellStyle name="xl66" xfId="172"/>
    <cellStyle name="xl67" xfId="173"/>
    <cellStyle name="xl68" xfId="174"/>
    <cellStyle name="xl69" xfId="175"/>
    <cellStyle name="xl70" xfId="176"/>
    <cellStyle name="xl71" xfId="177"/>
    <cellStyle name="xl72" xfId="178"/>
    <cellStyle name="xl73" xfId="179"/>
    <cellStyle name="xl74" xfId="180"/>
    <cellStyle name="xl75" xfId="181"/>
    <cellStyle name="xl76" xfId="182"/>
    <cellStyle name="xl77" xfId="183"/>
    <cellStyle name="xl78" xfId="184"/>
    <cellStyle name="xl79" xfId="185"/>
    <cellStyle name="xl80" xfId="186"/>
    <cellStyle name="xl81" xfId="187"/>
    <cellStyle name="xl82" xfId="188"/>
    <cellStyle name="xl83" xfId="189"/>
    <cellStyle name="xl84" xfId="190"/>
    <cellStyle name="xl85" xfId="191"/>
    <cellStyle name="xl86" xfId="192"/>
    <cellStyle name="xl87" xfId="193"/>
    <cellStyle name="xl88" xfId="194"/>
    <cellStyle name="xl89" xfId="195"/>
    <cellStyle name="xl90" xfId="196"/>
    <cellStyle name="xl91" xfId="197"/>
    <cellStyle name="xl92" xfId="198"/>
    <cellStyle name="xl93" xfId="199"/>
    <cellStyle name="xl94" xfId="200"/>
    <cellStyle name="xl95" xfId="201"/>
    <cellStyle name="xl96" xfId="202"/>
    <cellStyle name="xl97" xfId="203"/>
    <cellStyle name="xl98" xfId="204"/>
    <cellStyle name="xl99" xfId="205"/>
    <cellStyle name="Акцент1" xfId="206"/>
    <cellStyle name="Акцент2" xfId="207"/>
    <cellStyle name="Акцент3" xfId="208"/>
    <cellStyle name="Акцент4" xfId="209"/>
    <cellStyle name="Акцент5" xfId="210"/>
    <cellStyle name="Акцент6" xfId="211"/>
    <cellStyle name="Ввод " xfId="212"/>
    <cellStyle name="Вывод" xfId="213"/>
    <cellStyle name="Вычисление" xfId="214"/>
    <cellStyle name="Currency" xfId="215"/>
    <cellStyle name="Currency [0]" xfId="216"/>
    <cellStyle name="Заголовок 1" xfId="217"/>
    <cellStyle name="Заголовок 2" xfId="218"/>
    <cellStyle name="Заголовок 3" xfId="219"/>
    <cellStyle name="Заголовок 4" xfId="220"/>
    <cellStyle name="Итог" xfId="221"/>
    <cellStyle name="Контрольная ячейка" xfId="222"/>
    <cellStyle name="Название" xfId="223"/>
    <cellStyle name="Нейтральный" xfId="224"/>
    <cellStyle name="Плохой" xfId="225"/>
    <cellStyle name="Пояснение" xfId="226"/>
    <cellStyle name="Примечание" xfId="227"/>
    <cellStyle name="Percent" xfId="228"/>
    <cellStyle name="Связанная ячейка" xfId="229"/>
    <cellStyle name="Текст предупреждения" xfId="230"/>
    <cellStyle name="Comma" xfId="231"/>
    <cellStyle name="Comma [0]" xfId="232"/>
    <cellStyle name="Хороший" xfId="23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SheetLayoutView="100" workbookViewId="0" topLeftCell="A1">
      <selection activeCell="A1" sqref="A1:F1"/>
    </sheetView>
  </sheetViews>
  <sheetFormatPr defaultColWidth="9.140625" defaultRowHeight="15"/>
  <cols>
    <col min="1" max="1" width="53.8515625" style="4" customWidth="1"/>
    <col min="2" max="2" width="32.421875" style="4" customWidth="1"/>
    <col min="3" max="3" width="18.421875" style="4" customWidth="1"/>
    <col min="4" max="4" width="19.140625" style="4" customWidth="1"/>
    <col min="5" max="5" width="20.140625" style="4" customWidth="1"/>
    <col min="6" max="6" width="12.00390625" style="4" customWidth="1"/>
    <col min="7" max="16384" width="9.140625" style="4" customWidth="1"/>
  </cols>
  <sheetData>
    <row r="1" spans="1:6" ht="18.75">
      <c r="A1" s="31" t="s">
        <v>3</v>
      </c>
      <c r="B1" s="31"/>
      <c r="C1" s="31"/>
      <c r="D1" s="31"/>
      <c r="E1" s="31"/>
      <c r="F1" s="31"/>
    </row>
    <row r="2" spans="1:6" ht="18.75">
      <c r="A2" s="31" t="s">
        <v>4</v>
      </c>
      <c r="B2" s="31"/>
      <c r="C2" s="31"/>
      <c r="D2" s="31"/>
      <c r="E2" s="31"/>
      <c r="F2" s="31"/>
    </row>
    <row r="3" spans="1:6" ht="18.75">
      <c r="A3" s="31" t="s">
        <v>5</v>
      </c>
      <c r="B3" s="31"/>
      <c r="C3" s="31"/>
      <c r="D3" s="31"/>
      <c r="E3" s="31"/>
      <c r="F3" s="31"/>
    </row>
    <row r="4" spans="1:6" ht="18.75">
      <c r="A4" s="31" t="s">
        <v>6</v>
      </c>
      <c r="B4" s="31"/>
      <c r="C4" s="31"/>
      <c r="D4" s="31"/>
      <c r="E4" s="31"/>
      <c r="F4" s="31"/>
    </row>
    <row r="5" spans="1:6" ht="56.25" customHeight="1">
      <c r="A5" s="32" t="s">
        <v>8</v>
      </c>
      <c r="B5" s="32"/>
      <c r="C5" s="32"/>
      <c r="D5" s="32"/>
      <c r="E5" s="32"/>
      <c r="F5" s="32"/>
    </row>
    <row r="6" spans="1:6" ht="18.75">
      <c r="A6" s="31" t="s">
        <v>7</v>
      </c>
      <c r="B6" s="31"/>
      <c r="C6" s="31"/>
      <c r="D6" s="31"/>
      <c r="E6" s="31"/>
      <c r="F6" s="31"/>
    </row>
    <row r="8" spans="1:6" s="20" customFormat="1" ht="39.75" customHeight="1">
      <c r="A8" s="39" t="s">
        <v>9</v>
      </c>
      <c r="B8" s="39"/>
      <c r="C8" s="39"/>
      <c r="D8" s="39"/>
      <c r="E8" s="39"/>
      <c r="F8" s="39"/>
    </row>
    <row r="9" spans="1:6" ht="12.75" customHeight="1">
      <c r="A9" s="1"/>
      <c r="B9" s="1"/>
      <c r="C9" s="1"/>
      <c r="D9" s="2"/>
      <c r="E9" s="3"/>
      <c r="F9" s="3"/>
    </row>
    <row r="10" spans="1:6" ht="24" customHeight="1">
      <c r="A10" s="33" t="s">
        <v>10</v>
      </c>
      <c r="B10" s="33" t="s">
        <v>11</v>
      </c>
      <c r="C10" s="35" t="s">
        <v>78</v>
      </c>
      <c r="D10" s="36"/>
      <c r="E10" s="37" t="s">
        <v>13</v>
      </c>
      <c r="F10" s="37" t="s">
        <v>12</v>
      </c>
    </row>
    <row r="11" spans="1:6" ht="337.5" customHeight="1">
      <c r="A11" s="34"/>
      <c r="B11" s="34"/>
      <c r="C11" s="28" t="s">
        <v>79</v>
      </c>
      <c r="D11" s="5" t="s">
        <v>81</v>
      </c>
      <c r="E11" s="38"/>
      <c r="F11" s="38"/>
    </row>
    <row r="12" spans="1:6" ht="18.75" customHeight="1">
      <c r="A12" s="6" t="s">
        <v>14</v>
      </c>
      <c r="B12" s="6" t="s">
        <v>15</v>
      </c>
      <c r="C12" s="7" t="s">
        <v>16</v>
      </c>
      <c r="D12" s="7" t="s">
        <v>17</v>
      </c>
      <c r="E12" s="7" t="s">
        <v>18</v>
      </c>
      <c r="F12" s="7" t="s">
        <v>80</v>
      </c>
    </row>
    <row r="13" spans="1:6" s="12" customFormat="1" ht="21.75" customHeight="1">
      <c r="A13" s="8" t="s">
        <v>1</v>
      </c>
      <c r="B13" s="9"/>
      <c r="C13" s="10">
        <f>C15+C21+C25+C29+C34+C36+C38+C41+C43</f>
        <v>69810480.95</v>
      </c>
      <c r="D13" s="10">
        <f>D15+D21+D25+D29+D34+D36+D38+D41+D43</f>
        <v>160646959.53999996</v>
      </c>
      <c r="E13" s="10">
        <f>E15+E21+E25+E29+E34+E36+E38+E41+E43</f>
        <v>101852082.49</v>
      </c>
      <c r="F13" s="10">
        <f>E13/D13*100</f>
        <v>63.40118903068287</v>
      </c>
    </row>
    <row r="14" spans="1:6" s="24" customFormat="1" ht="18" customHeight="1">
      <c r="A14" s="21" t="s">
        <v>0</v>
      </c>
      <c r="B14" s="22"/>
      <c r="C14" s="29"/>
      <c r="D14" s="25"/>
      <c r="E14" s="25"/>
      <c r="F14" s="23"/>
    </row>
    <row r="15" spans="1:6" s="12" customFormat="1" ht="37.5">
      <c r="A15" s="26" t="s">
        <v>19</v>
      </c>
      <c r="B15" s="13" t="s">
        <v>49</v>
      </c>
      <c r="C15" s="10">
        <f>SUM(C16:C20)</f>
        <v>6711938.859999999</v>
      </c>
      <c r="D15" s="10">
        <f>SUM(D16:D20)</f>
        <v>6686797.029999999</v>
      </c>
      <c r="E15" s="10">
        <f>SUM(E16:E20)</f>
        <v>6259726.83</v>
      </c>
      <c r="F15" s="10">
        <f aca="true" t="shared" si="0" ref="F15:F44">E15/D15*100</f>
        <v>93.61323219347068</v>
      </c>
    </row>
    <row r="16" spans="1:6" s="15" customFormat="1" ht="56.25">
      <c r="A16" s="27" t="s">
        <v>20</v>
      </c>
      <c r="B16" s="14" t="s">
        <v>50</v>
      </c>
      <c r="C16" s="30">
        <f>701711.03</f>
        <v>701711.03</v>
      </c>
      <c r="D16" s="11">
        <v>709254.41</v>
      </c>
      <c r="E16" s="11">
        <v>706494.33</v>
      </c>
      <c r="F16" s="11">
        <f t="shared" si="0"/>
        <v>99.6108476787617</v>
      </c>
    </row>
    <row r="17" spans="1:6" s="15" customFormat="1" ht="75" customHeight="1">
      <c r="A17" s="27" t="s">
        <v>21</v>
      </c>
      <c r="B17" s="14" t="s">
        <v>51</v>
      </c>
      <c r="C17" s="30">
        <f>1680903.55</f>
        <v>1680903.55</v>
      </c>
      <c r="D17" s="11">
        <v>1692007.34</v>
      </c>
      <c r="E17" s="11">
        <v>1668809.35</v>
      </c>
      <c r="F17" s="11">
        <f t="shared" si="0"/>
        <v>98.6289663495195</v>
      </c>
    </row>
    <row r="18" spans="1:6" s="15" customFormat="1" ht="18.75">
      <c r="A18" s="27" t="s">
        <v>22</v>
      </c>
      <c r="B18" s="14" t="s">
        <v>52</v>
      </c>
      <c r="C18" s="30">
        <f>3072</f>
        <v>3072</v>
      </c>
      <c r="D18" s="11">
        <v>3072</v>
      </c>
      <c r="E18" s="11">
        <v>3072</v>
      </c>
      <c r="F18" s="11">
        <f t="shared" si="0"/>
        <v>100</v>
      </c>
    </row>
    <row r="19" spans="1:6" s="15" customFormat="1" ht="18.75">
      <c r="A19" s="27" t="s">
        <v>23</v>
      </c>
      <c r="B19" s="14" t="s">
        <v>53</v>
      </c>
      <c r="C19" s="30">
        <f>400000</f>
        <v>400000</v>
      </c>
      <c r="D19" s="11">
        <v>328450</v>
      </c>
      <c r="E19" s="11">
        <f>0</f>
        <v>0</v>
      </c>
      <c r="F19" s="11">
        <f t="shared" si="0"/>
        <v>0</v>
      </c>
    </row>
    <row r="20" spans="1:6" s="15" customFormat="1" ht="18.75">
      <c r="A20" s="27" t="s">
        <v>24</v>
      </c>
      <c r="B20" s="14" t="s">
        <v>54</v>
      </c>
      <c r="C20" s="30">
        <f>3926252.28</f>
        <v>3926252.28</v>
      </c>
      <c r="D20" s="11">
        <v>3954013.28</v>
      </c>
      <c r="E20" s="11">
        <v>3881351.15</v>
      </c>
      <c r="F20" s="11">
        <f t="shared" si="0"/>
        <v>98.16231952564408</v>
      </c>
    </row>
    <row r="21" spans="1:6" s="12" customFormat="1" ht="56.25">
      <c r="A21" s="26" t="s">
        <v>25</v>
      </c>
      <c r="B21" s="13" t="s">
        <v>55</v>
      </c>
      <c r="C21" s="10">
        <f>SUM(C22:C24)</f>
        <v>311500</v>
      </c>
      <c r="D21" s="10">
        <f>SUM(D22:D24)</f>
        <v>380500</v>
      </c>
      <c r="E21" s="10">
        <f>SUM(E22:E24)</f>
        <v>380500</v>
      </c>
      <c r="F21" s="10">
        <f t="shared" si="0"/>
        <v>100</v>
      </c>
    </row>
    <row r="22" spans="1:6" s="15" customFormat="1" ht="75">
      <c r="A22" s="27" t="s">
        <v>26</v>
      </c>
      <c r="B22" s="14" t="s">
        <v>56</v>
      </c>
      <c r="C22" s="30">
        <f>12000</f>
        <v>12000</v>
      </c>
      <c r="D22" s="11">
        <v>12000</v>
      </c>
      <c r="E22" s="11">
        <v>12000</v>
      </c>
      <c r="F22" s="11">
        <f t="shared" si="0"/>
        <v>100</v>
      </c>
    </row>
    <row r="23" spans="1:6" s="15" customFormat="1" ht="18.75">
      <c r="A23" s="27" t="s">
        <v>27</v>
      </c>
      <c r="B23" s="14" t="s">
        <v>57</v>
      </c>
      <c r="C23" s="30">
        <f>211500</f>
        <v>211500</v>
      </c>
      <c r="D23" s="11">
        <v>280500</v>
      </c>
      <c r="E23" s="11">
        <v>280500</v>
      </c>
      <c r="F23" s="11">
        <f t="shared" si="0"/>
        <v>100</v>
      </c>
    </row>
    <row r="24" spans="1:6" s="15" customFormat="1" ht="56.25">
      <c r="A24" s="27" t="s">
        <v>28</v>
      </c>
      <c r="B24" s="14" t="s">
        <v>58</v>
      </c>
      <c r="C24" s="30">
        <f>88000</f>
        <v>88000</v>
      </c>
      <c r="D24" s="11">
        <v>88000</v>
      </c>
      <c r="E24" s="11">
        <v>88000</v>
      </c>
      <c r="F24" s="11">
        <f t="shared" si="0"/>
        <v>100</v>
      </c>
    </row>
    <row r="25" spans="1:6" s="12" customFormat="1" ht="18.75">
      <c r="A25" s="26" t="s">
        <v>29</v>
      </c>
      <c r="B25" s="13" t="s">
        <v>59</v>
      </c>
      <c r="C25" s="10">
        <f>SUM(C26:C28)</f>
        <v>19438036.9</v>
      </c>
      <c r="D25" s="10">
        <f>SUM(D26:D28)</f>
        <v>37890664.529999994</v>
      </c>
      <c r="E25" s="10">
        <f>SUM(E26:E28)</f>
        <v>37024565.64</v>
      </c>
      <c r="F25" s="11">
        <f t="shared" si="0"/>
        <v>97.71421562344398</v>
      </c>
    </row>
    <row r="26" spans="1:6" s="15" customFormat="1" ht="18.75">
      <c r="A26" s="27" t="s">
        <v>30</v>
      </c>
      <c r="B26" s="14" t="s">
        <v>60</v>
      </c>
      <c r="C26" s="30">
        <f>1900000</f>
        <v>1900000</v>
      </c>
      <c r="D26" s="11">
        <v>2058333.37</v>
      </c>
      <c r="E26" s="11">
        <v>1900199.5</v>
      </c>
      <c r="F26" s="11">
        <f t="shared" si="0"/>
        <v>92.31738297086443</v>
      </c>
    </row>
    <row r="27" spans="1:6" s="15" customFormat="1" ht="18.75">
      <c r="A27" s="27" t="s">
        <v>31</v>
      </c>
      <c r="B27" s="14" t="s">
        <v>61</v>
      </c>
      <c r="C27" s="30">
        <f>17196836.9</f>
        <v>17196836.9</v>
      </c>
      <c r="D27" s="11">
        <v>33676125.16</v>
      </c>
      <c r="E27" s="11">
        <v>32968160.14</v>
      </c>
      <c r="F27" s="11">
        <f t="shared" si="0"/>
        <v>97.89772422855553</v>
      </c>
    </row>
    <row r="28" spans="1:6" s="15" customFormat="1" ht="37.5">
      <c r="A28" s="27" t="s">
        <v>32</v>
      </c>
      <c r="B28" s="14" t="s">
        <v>62</v>
      </c>
      <c r="C28" s="30">
        <f>341200</f>
        <v>341200</v>
      </c>
      <c r="D28" s="11">
        <v>2156206</v>
      </c>
      <c r="E28" s="11">
        <v>2156206</v>
      </c>
      <c r="F28" s="11">
        <f t="shared" si="0"/>
        <v>100</v>
      </c>
    </row>
    <row r="29" spans="1:6" s="12" customFormat="1" ht="37.5">
      <c r="A29" s="26" t="s">
        <v>33</v>
      </c>
      <c r="B29" s="13" t="s">
        <v>63</v>
      </c>
      <c r="C29" s="10">
        <f>SUM(C30:C33)</f>
        <v>19094495.85</v>
      </c>
      <c r="D29" s="10">
        <f>SUM(D30:D33)</f>
        <v>85756608.48</v>
      </c>
      <c r="E29" s="10">
        <f>SUM(E30:E33)</f>
        <v>28897090.94</v>
      </c>
      <c r="F29" s="10">
        <f t="shared" si="0"/>
        <v>33.69663452436943</v>
      </c>
    </row>
    <row r="30" spans="1:6" s="15" customFormat="1" ht="18.75">
      <c r="A30" s="27" t="s">
        <v>34</v>
      </c>
      <c r="B30" s="14" t="s">
        <v>64</v>
      </c>
      <c r="C30" s="30">
        <f>1790103</f>
        <v>1790103</v>
      </c>
      <c r="D30" s="11">
        <v>1599842.76</v>
      </c>
      <c r="E30" s="11">
        <v>1475685.96</v>
      </c>
      <c r="F30" s="11">
        <f t="shared" si="0"/>
        <v>92.23943733070368</v>
      </c>
    </row>
    <row r="31" spans="1:6" s="15" customFormat="1" ht="18.75">
      <c r="A31" s="27" t="s">
        <v>35</v>
      </c>
      <c r="B31" s="14" t="s">
        <v>65</v>
      </c>
      <c r="C31" s="30">
        <f>3089572</f>
        <v>3089572</v>
      </c>
      <c r="D31" s="11">
        <v>3833850.67</v>
      </c>
      <c r="E31" s="11">
        <v>3778569.5</v>
      </c>
      <c r="F31" s="11">
        <f t="shared" si="0"/>
        <v>98.5580771198895</v>
      </c>
    </row>
    <row r="32" spans="1:6" s="15" customFormat="1" ht="18.75">
      <c r="A32" s="27" t="s">
        <v>36</v>
      </c>
      <c r="B32" s="14" t="s">
        <v>66</v>
      </c>
      <c r="C32" s="30">
        <f>14214820.85</f>
        <v>14214820.85</v>
      </c>
      <c r="D32" s="11">
        <v>20322915.05</v>
      </c>
      <c r="E32" s="11">
        <v>19492835.48</v>
      </c>
      <c r="F32" s="11">
        <f t="shared" si="0"/>
        <v>95.91554868995036</v>
      </c>
    </row>
    <row r="33" spans="1:6" s="15" customFormat="1" ht="37.5">
      <c r="A33" s="27" t="s">
        <v>37</v>
      </c>
      <c r="B33" s="14" t="s">
        <v>67</v>
      </c>
      <c r="C33" s="30">
        <f>0</f>
        <v>0</v>
      </c>
      <c r="D33" s="11">
        <v>60000000</v>
      </c>
      <c r="E33" s="11">
        <v>4150000</v>
      </c>
      <c r="F33" s="11">
        <f t="shared" si="0"/>
        <v>6.916666666666667</v>
      </c>
    </row>
    <row r="34" spans="1:6" s="12" customFormat="1" ht="18.75">
      <c r="A34" s="26" t="s">
        <v>38</v>
      </c>
      <c r="B34" s="13" t="s">
        <v>68</v>
      </c>
      <c r="C34" s="10">
        <f>C35</f>
        <v>38720</v>
      </c>
      <c r="D34" s="10">
        <f>D35</f>
        <v>38720</v>
      </c>
      <c r="E34" s="10">
        <f>E35</f>
        <v>38720</v>
      </c>
      <c r="F34" s="10">
        <f t="shared" si="0"/>
        <v>100</v>
      </c>
    </row>
    <row r="35" spans="1:6" s="15" customFormat="1" ht="18.75">
      <c r="A35" s="27" t="s">
        <v>39</v>
      </c>
      <c r="B35" s="14" t="s">
        <v>69</v>
      </c>
      <c r="C35" s="30">
        <f>38720</f>
        <v>38720</v>
      </c>
      <c r="D35" s="11">
        <v>38720</v>
      </c>
      <c r="E35" s="11">
        <v>38720</v>
      </c>
      <c r="F35" s="11">
        <f t="shared" si="0"/>
        <v>100</v>
      </c>
    </row>
    <row r="36" spans="1:6" s="12" customFormat="1" ht="18.75">
      <c r="A36" s="26" t="s">
        <v>40</v>
      </c>
      <c r="B36" s="13" t="s">
        <v>70</v>
      </c>
      <c r="C36" s="10">
        <f>C37</f>
        <v>22380249.12</v>
      </c>
      <c r="D36" s="10">
        <f>D37</f>
        <v>29038300.92</v>
      </c>
      <c r="E36" s="10">
        <f>E37</f>
        <v>28875100.92</v>
      </c>
      <c r="F36" s="10">
        <f t="shared" si="0"/>
        <v>99.43798364632417</v>
      </c>
    </row>
    <row r="37" spans="1:6" s="15" customFormat="1" ht="18.75">
      <c r="A37" s="27" t="s">
        <v>41</v>
      </c>
      <c r="B37" s="14" t="s">
        <v>71</v>
      </c>
      <c r="C37" s="30">
        <f>22380249.12</f>
        <v>22380249.12</v>
      </c>
      <c r="D37" s="11">
        <v>29038300.92</v>
      </c>
      <c r="E37" s="11">
        <v>28875100.92</v>
      </c>
      <c r="F37" s="11">
        <f t="shared" si="0"/>
        <v>99.43798364632417</v>
      </c>
    </row>
    <row r="38" spans="1:6" s="12" customFormat="1" ht="18.75">
      <c r="A38" s="26" t="s">
        <v>42</v>
      </c>
      <c r="B38" s="13" t="s">
        <v>72</v>
      </c>
      <c r="C38" s="10">
        <f>SUM(C39:C40)</f>
        <v>1587596.34</v>
      </c>
      <c r="D38" s="10">
        <f>SUM(D39:D40)</f>
        <v>686264.7</v>
      </c>
      <c r="E38" s="10">
        <f>SUM(E39:E40)</f>
        <v>255595.08</v>
      </c>
      <c r="F38" s="10">
        <f t="shared" si="0"/>
        <v>37.24438689619326</v>
      </c>
    </row>
    <row r="39" spans="1:6" s="15" customFormat="1" ht="18.75">
      <c r="A39" s="27" t="s">
        <v>43</v>
      </c>
      <c r="B39" s="14" t="s">
        <v>73</v>
      </c>
      <c r="C39" s="30">
        <f>208000</f>
        <v>208000</v>
      </c>
      <c r="D39" s="11">
        <v>208000</v>
      </c>
      <c r="E39" s="11">
        <v>195595.08</v>
      </c>
      <c r="F39" s="11">
        <f t="shared" si="0"/>
        <v>94.03609615384615</v>
      </c>
    </row>
    <row r="40" spans="1:6" s="15" customFormat="1" ht="18.75">
      <c r="A40" s="27" t="s">
        <v>44</v>
      </c>
      <c r="B40" s="14" t="s">
        <v>74</v>
      </c>
      <c r="C40" s="30">
        <f>1379596.34</f>
        <v>1379596.34</v>
      </c>
      <c r="D40" s="11">
        <v>478264.7</v>
      </c>
      <c r="E40" s="11">
        <v>60000</v>
      </c>
      <c r="F40" s="11">
        <f t="shared" si="0"/>
        <v>12.545354068573323</v>
      </c>
    </row>
    <row r="41" spans="1:6" s="12" customFormat="1" ht="18.75">
      <c r="A41" s="26" t="s">
        <v>45</v>
      </c>
      <c r="B41" s="13" t="s">
        <v>75</v>
      </c>
      <c r="C41" s="10">
        <f>C42</f>
        <v>235840</v>
      </c>
      <c r="D41" s="10">
        <f>D42</f>
        <v>157000</v>
      </c>
      <c r="E41" s="10">
        <f>E42</f>
        <v>108679.2</v>
      </c>
      <c r="F41" s="10">
        <f t="shared" si="0"/>
        <v>69.22242038216561</v>
      </c>
    </row>
    <row r="42" spans="1:6" s="15" customFormat="1" ht="18.75">
      <c r="A42" s="27" t="s">
        <v>46</v>
      </c>
      <c r="B42" s="14" t="s">
        <v>76</v>
      </c>
      <c r="C42" s="30">
        <f>235840</f>
        <v>235840</v>
      </c>
      <c r="D42" s="11">
        <v>157000</v>
      </c>
      <c r="E42" s="11">
        <v>108679.2</v>
      </c>
      <c r="F42" s="11">
        <f t="shared" si="0"/>
        <v>69.22242038216561</v>
      </c>
    </row>
    <row r="43" spans="1:6" s="12" customFormat="1" ht="56.25">
      <c r="A43" s="26" t="s">
        <v>47</v>
      </c>
      <c r="B43" s="13" t="s">
        <v>77</v>
      </c>
      <c r="C43" s="10">
        <f>C44</f>
        <v>12103.88</v>
      </c>
      <c r="D43" s="10">
        <f>D44</f>
        <v>12103.88</v>
      </c>
      <c r="E43" s="10">
        <f>E44</f>
        <v>12103.88</v>
      </c>
      <c r="F43" s="10">
        <f t="shared" si="0"/>
        <v>100</v>
      </c>
    </row>
    <row r="44" spans="1:6" s="15" customFormat="1" ht="37.5">
      <c r="A44" s="27" t="s">
        <v>48</v>
      </c>
      <c r="B44" s="14" t="s">
        <v>2</v>
      </c>
      <c r="C44" s="30">
        <f>12103.88</f>
        <v>12103.88</v>
      </c>
      <c r="D44" s="11">
        <v>12103.88</v>
      </c>
      <c r="E44" s="11">
        <v>12103.88</v>
      </c>
      <c r="F44" s="11">
        <f t="shared" si="0"/>
        <v>100</v>
      </c>
    </row>
    <row r="45" spans="1:6" ht="12.75" customHeight="1">
      <c r="A45" s="16"/>
      <c r="B45" s="17"/>
      <c r="C45" s="17"/>
      <c r="D45" s="17"/>
      <c r="E45" s="17"/>
      <c r="F45" s="17"/>
    </row>
    <row r="46" spans="1:6" ht="18.75" hidden="1">
      <c r="A46" s="18"/>
      <c r="B46" s="18"/>
      <c r="C46" s="18"/>
      <c r="D46" s="19"/>
      <c r="E46" s="19"/>
      <c r="F46" s="19"/>
    </row>
  </sheetData>
  <sheetProtection/>
  <mergeCells count="12">
    <mergeCell ref="A10:A11"/>
    <mergeCell ref="B10:B11"/>
    <mergeCell ref="C10:D10"/>
    <mergeCell ref="E10:E11"/>
    <mergeCell ref="F10:F11"/>
    <mergeCell ref="A8:F8"/>
    <mergeCell ref="A1:F1"/>
    <mergeCell ref="A2:F2"/>
    <mergeCell ref="A3:F3"/>
    <mergeCell ref="A4:F4"/>
    <mergeCell ref="A5:F5"/>
    <mergeCell ref="A6:F6"/>
  </mergeCells>
  <printOptions/>
  <pageMargins left="0.8661417322834646" right="0.1968503937007874" top="0.3937007874015748" bottom="0.3937007874015748" header="0" footer="0"/>
  <pageSetup fitToHeight="0" fitToWidth="2" horizontalDpi="600" verticalDpi="600" orientation="portrait" paperSize="9" scale="58" r:id="rId1"/>
  <headerFooter>
    <evenFooter>&amp;R&amp;D&amp; СТР.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Жирякова</dc:creator>
  <cp:keywords/>
  <dc:description/>
  <cp:lastModifiedBy>Манакина</cp:lastModifiedBy>
  <cp:lastPrinted>2020-03-10T12:27:19Z</cp:lastPrinted>
  <dcterms:created xsi:type="dcterms:W3CDTF">2020-01-22T11:48:50Z</dcterms:created>
  <dcterms:modified xsi:type="dcterms:W3CDTF">2020-03-10T12:27:23Z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19.2.1.30531</vt:lpwstr>
  </property>
  <property fmtid="{D5CDD505-2E9C-101B-9397-08002B2CF9AE}" pid="5" name="Версия базы">
    <vt:lpwstr>18.2.0.14273483</vt:lpwstr>
  </property>
  <property fmtid="{D5CDD505-2E9C-101B-9397-08002B2CF9AE}" pid="6" name="Тип сервера">
    <vt:lpwstr>MSSQL</vt:lpwstr>
  </property>
  <property fmtid="{D5CDD505-2E9C-101B-9397-08002B2CF9AE}" pid="7" name="Сервер">
    <vt:lpwstr>sql</vt:lpwstr>
  </property>
  <property fmtid="{D5CDD505-2E9C-101B-9397-08002B2CF9AE}" pid="8" name="База">
    <vt:lpwstr>svod_smart</vt:lpwstr>
  </property>
  <property fmtid="{D5CDD505-2E9C-101B-9397-08002B2CF9AE}" pid="9" name="Пользователь">
    <vt:lpwstr>жирякова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не используется</vt:lpwstr>
  </property>
</Properties>
</file>