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инф.по исп.муниц.программ" sheetId="1" r:id="rId1"/>
  </sheets>
  <definedNames>
    <definedName name="_xlnm.Print_Titles" localSheetId="0">'инф.по исп.муниц.программ'!$5:$5</definedName>
  </definedNames>
  <calcPr fullCalcOnLoad="1"/>
</workbook>
</file>

<file path=xl/sharedStrings.xml><?xml version="1.0" encoding="utf-8"?>
<sst xmlns="http://schemas.openxmlformats.org/spreadsheetml/2006/main" count="61" uniqueCount="61">
  <si>
    <t>ВСЕГО РАСХОДОВ:</t>
  </si>
  <si>
    <t>Целевая статья</t>
  </si>
  <si>
    <t>Наименование</t>
  </si>
  <si>
    <t>Процент испол-нения (%)</t>
  </si>
  <si>
    <t>Исполнено за 2019 год                (руб.)</t>
  </si>
  <si>
    <t>Информация об исполнении расходов бюджета Южского городского поселения по муниципальным программам (подпрограммам) Южского городского поселения и не включенным в муниципальные  программы (подпрограммы) Южского городского поселения направлениям деятельности органов местного самоуправления Южского городского поселения и исполнительно-распорядительных органов местного самоуправления Южского муниципального района за 2019 год</t>
  </si>
  <si>
    <t>Муниципальная программа Южского городского поселения "Развитие культуры в Южском городском поселении"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</si>
  <si>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</si>
  <si>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</si>
  <si>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инфраструктуры и улучшение жилищных условий граждан"</t>
  </si>
  <si>
    <t>Подпрограмма "Улучшение коммунального обслуживания и жилищных условий граждан Южского городского поселения"</t>
  </si>
  <si>
    <t>Подпрограмма "Благоустройство и озеленение Южского городского поселения"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</si>
  <si>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</si>
  <si>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</si>
  <si>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</si>
  <si>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</si>
  <si>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Подпрограмма "Управление и распоряжение муниципальным имуществом и земельными ресурсами Южского городского поселения"</t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</si>
  <si>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</si>
  <si>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Муниципальная программа Южского городского поселения "Безопасный город"</t>
  </si>
  <si>
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</si>
  <si>
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</si>
  <si>
    <t>Муниципальная программа Южского городского поселения "Поддержка граждан (семей) в приобретении жилья в Южском городском поселении"</t>
  </si>
  <si>
    <t>Подпрограмма "Поддержка граждан в сфере ипотечного жилищного кредитования в Южском городском поселении"</t>
  </si>
  <si>
    <t>Муниципальная программа Южского городского поселения "Экономическое развитие моногорода Южа"</t>
  </si>
  <si>
    <t>Подпрограмма "Развитие малого и среднего предпринимательства"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</si>
  <si>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</si>
  <si>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</si>
  <si>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</si>
  <si>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городского поселения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</si>
  <si>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</si>
  <si>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</si>
  <si>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01 0 00 00000</t>
  </si>
  <si>
    <t>01 1 00 00000</t>
  </si>
  <si>
    <t>01 2 00 00000</t>
  </si>
  <si>
    <t>02 0 00 00000</t>
  </si>
  <si>
    <t>02 1 00 00000</t>
  </si>
  <si>
    <t>02 2 00 00000</t>
  </si>
  <si>
    <t>02 3 00 00000</t>
  </si>
  <si>
    <t>02 4 00 00000</t>
  </si>
  <si>
    <t>02 5 00 00000</t>
  </si>
  <si>
    <t>02 6 00 00000</t>
  </si>
  <si>
    <t>02 7 00 00000</t>
  </si>
  <si>
    <t>02 8 00 00000</t>
  </si>
  <si>
    <t>03 0 00 00000</t>
  </si>
  <si>
    <t>03 1 00 00000</t>
  </si>
  <si>
    <t>03 2 00 00000</t>
  </si>
  <si>
    <t>04 0 00 00000</t>
  </si>
  <si>
    <t>04 2 00 00000</t>
  </si>
  <si>
    <t>05 0 00 00000</t>
  </si>
  <si>
    <t>05 1 00 00000</t>
  </si>
  <si>
    <t>06 0 00 00000</t>
  </si>
  <si>
    <t>06 1 00 00000</t>
  </si>
  <si>
    <t>30 0 00 00000</t>
  </si>
  <si>
    <t>30 9 00 00000</t>
  </si>
  <si>
    <t>31 0 00 00000</t>
  </si>
  <si>
    <t>31 9 00 00000</t>
  </si>
  <si>
    <t>Утверждено на год</t>
  </si>
  <si>
    <t>Решением Совета Южского городского поселения от 20.12.2018 № 70 "О бюджете Южского городского поселения на 2019 год и на плановый период 2020 и 2021 годов", (руб.)</t>
  </si>
  <si>
    <t>Решением Совета Южского городского поселения от 20.12.2018 № 70 "О бюджете Южского городского поселения на 2019 год и на плановый период 2020 и 2021 годов" с учетом изменений на отчетную дату, (руб.)</t>
  </si>
  <si>
    <t>Подпрограмма "Обеспечение жильем молодых семей в Южском городском поселении"</t>
  </si>
  <si>
    <t>04 1 00 00000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</si>
</sst>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5" fillId="0" borderId="0" xfId="41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45" fillId="0" borderId="0" xfId="41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1" fontId="45" fillId="0" borderId="1" xfId="43" applyNumberFormat="1" applyFont="1" applyFill="1" applyAlignment="1" applyProtection="1">
      <alignment horizontal="center" vertical="center" shrinkToFit="1"/>
      <protection/>
    </xf>
    <xf numFmtId="4" fontId="45" fillId="0" borderId="1" xfId="81" applyNumberFormat="1" applyFont="1" applyFill="1" applyAlignment="1" applyProtection="1">
      <alignment horizontal="right" vertical="center" shrinkToFit="1"/>
      <protection/>
    </xf>
    <xf numFmtId="4" fontId="45" fillId="0" borderId="1" xfId="82" applyNumberFormat="1" applyFont="1" applyFill="1" applyAlignment="1" applyProtection="1">
      <alignment horizontal="center" vertical="center" shrinkToFit="1"/>
      <protection/>
    </xf>
    <xf numFmtId="0" fontId="45" fillId="0" borderId="0" xfId="41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46" fillId="0" borderId="0" xfId="41" applyNumberFormat="1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 locked="0"/>
    </xf>
    <xf numFmtId="0" fontId="45" fillId="0" borderId="1" xfId="78" applyNumberFormat="1" applyFont="1" applyFill="1" applyAlignment="1" applyProtection="1">
      <alignment horizontal="justify" vertical="top" wrapText="1"/>
      <protection/>
    </xf>
    <xf numFmtId="1" fontId="46" fillId="0" borderId="1" xfId="43" applyNumberFormat="1" applyFont="1" applyFill="1" applyAlignment="1" applyProtection="1">
      <alignment horizontal="center" vertical="center" shrinkToFit="1"/>
      <protection/>
    </xf>
    <xf numFmtId="4" fontId="46" fillId="0" borderId="1" xfId="81" applyNumberFormat="1" applyFont="1" applyFill="1" applyAlignment="1" applyProtection="1">
      <alignment horizontal="right" vertical="center" shrinkToFit="1"/>
      <protection/>
    </xf>
    <xf numFmtId="4" fontId="46" fillId="0" borderId="1" xfId="82" applyNumberFormat="1" applyFont="1" applyFill="1" applyAlignment="1" applyProtection="1">
      <alignment horizontal="center" vertical="center" shrinkToFit="1"/>
      <protection/>
    </xf>
    <xf numFmtId="0" fontId="46" fillId="0" borderId="1" xfId="78" applyNumberFormat="1" applyFont="1" applyFill="1" applyAlignment="1" applyProtection="1">
      <alignment horizontal="justify" vertical="center" wrapText="1"/>
      <protection/>
    </xf>
    <xf numFmtId="0" fontId="46" fillId="0" borderId="0" xfId="41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4" fontId="46" fillId="0" borderId="1" xfId="58" applyNumberFormat="1" applyFont="1" applyFill="1" applyAlignment="1" applyProtection="1">
      <alignment horizontal="right" shrinkToFit="1"/>
      <protection/>
    </xf>
    <xf numFmtId="4" fontId="46" fillId="0" borderId="1" xfId="82" applyNumberFormat="1" applyFont="1" applyFill="1" applyAlignment="1" applyProtection="1">
      <alignment horizontal="center" shrinkToFit="1"/>
      <protection/>
    </xf>
    <xf numFmtId="0" fontId="46" fillId="0" borderId="0" xfId="41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5" fillId="0" borderId="11" xfId="39" applyFont="1" applyFill="1" applyBorder="1" applyAlignment="1">
      <alignment horizontal="center" wrapText="1"/>
      <protection/>
    </xf>
    <xf numFmtId="0" fontId="45" fillId="0" borderId="11" xfId="45" applyFont="1" applyFill="1" applyBorder="1">
      <alignment horizontal="center" vertical="center" wrapText="1"/>
      <protection/>
    </xf>
    <xf numFmtId="0" fontId="45" fillId="0" borderId="11" xfId="60" applyFont="1" applyFill="1" applyBorder="1">
      <alignment horizontal="center" vertical="center" wrapText="1"/>
      <protection/>
    </xf>
    <xf numFmtId="0" fontId="45" fillId="0" borderId="11" xfId="70" applyFont="1" applyFill="1" applyBorder="1">
      <alignment horizontal="center" vertical="center" wrapText="1"/>
      <protection/>
    </xf>
    <xf numFmtId="0" fontId="45" fillId="0" borderId="11" xfId="70" applyFont="1" applyFill="1" applyBorder="1" applyAlignment="1">
      <alignment horizontal="center" vertical="center" wrapText="1"/>
      <protection/>
    </xf>
    <xf numFmtId="4" fontId="45" fillId="0" borderId="1" xfId="43" applyNumberFormat="1" applyFont="1" applyFill="1" applyAlignment="1" applyProtection="1">
      <alignment horizontal="right" vertical="center" shrinkToFit="1"/>
      <protection/>
    </xf>
    <xf numFmtId="0" fontId="45" fillId="0" borderId="12" xfId="45" applyFont="1" applyFill="1" applyBorder="1" applyAlignment="1">
      <alignment horizontal="center" vertical="top" wrapText="1"/>
      <protection/>
    </xf>
    <xf numFmtId="0" fontId="45" fillId="0" borderId="12" xfId="60" applyFont="1" applyFill="1" applyBorder="1" applyAlignment="1">
      <alignment horizontal="center" vertical="top" wrapText="1"/>
      <protection/>
    </xf>
    <xf numFmtId="0" fontId="45" fillId="0" borderId="0" xfId="76" applyNumberFormat="1" applyFont="1" applyFill="1" applyProtection="1">
      <alignment horizontal="right"/>
      <protection/>
    </xf>
    <xf numFmtId="0" fontId="45" fillId="0" borderId="0" xfId="76" applyFont="1" applyFill="1">
      <alignment horizontal="right"/>
      <protection/>
    </xf>
    <xf numFmtId="0" fontId="46" fillId="0" borderId="1" xfId="55" applyNumberFormat="1" applyFont="1" applyFill="1" applyAlignment="1" applyProtection="1">
      <alignment horizontal="left"/>
      <protection/>
    </xf>
    <xf numFmtId="0" fontId="46" fillId="0" borderId="1" xfId="55" applyFont="1" applyFill="1" applyAlignment="1">
      <alignment horizontal="left"/>
      <protection/>
    </xf>
    <xf numFmtId="2" fontId="46" fillId="0" borderId="0" xfId="59" applyNumberFormat="1" applyFont="1" applyFill="1" applyAlignment="1" applyProtection="1">
      <alignment horizontal="center" vertical="top" wrapText="1"/>
      <protection/>
    </xf>
    <xf numFmtId="0" fontId="45" fillId="0" borderId="13" xfId="39" applyFont="1" applyFill="1" applyBorder="1" applyAlignment="1">
      <alignment horizontal="center" vertical="center" wrapText="1"/>
      <protection/>
    </xf>
    <xf numFmtId="0" fontId="45" fillId="0" borderId="14" xfId="39" applyFont="1" applyFill="1" applyBorder="1" applyAlignment="1">
      <alignment horizontal="center" vertical="center" wrapText="1"/>
      <protection/>
    </xf>
    <xf numFmtId="0" fontId="45" fillId="0" borderId="13" xfId="45" applyFont="1" applyFill="1" applyBorder="1" applyAlignment="1">
      <alignment horizontal="center" vertical="center" wrapText="1"/>
      <protection/>
    </xf>
    <xf numFmtId="0" fontId="45" fillId="0" borderId="14" xfId="45" applyFont="1" applyFill="1" applyBorder="1" applyAlignment="1">
      <alignment horizontal="center" vertical="center" wrapText="1"/>
      <protection/>
    </xf>
    <xf numFmtId="0" fontId="45" fillId="0" borderId="15" xfId="76" applyFont="1" applyFill="1" applyBorder="1" applyAlignment="1">
      <alignment horizontal="center" vertical="center"/>
      <protection/>
    </xf>
    <xf numFmtId="0" fontId="45" fillId="0" borderId="16" xfId="76" applyFont="1" applyFill="1" applyBorder="1" applyAlignment="1">
      <alignment horizontal="center" vertical="center"/>
      <protection/>
    </xf>
    <xf numFmtId="0" fontId="45" fillId="0" borderId="13" xfId="70" applyFont="1" applyFill="1" applyBorder="1" applyAlignment="1">
      <alignment horizontal="center" vertical="center" wrapText="1"/>
      <protection/>
    </xf>
    <xf numFmtId="0" fontId="45" fillId="0" borderId="14" xfId="70" applyFont="1" applyFill="1" applyBorder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zoomScaleSheetLayoutView="100" workbookViewId="0" topLeftCell="A1">
      <pane ySplit="4" topLeftCell="A20" activePane="bottomLeft" state="frozen"/>
      <selection pane="topLeft" activeCell="A1" sqref="A1"/>
      <selection pane="bottomLeft" activeCell="A1" sqref="A1:F1"/>
    </sheetView>
  </sheetViews>
  <sheetFormatPr defaultColWidth="9.140625" defaultRowHeight="15" outlineLevelRow="1"/>
  <cols>
    <col min="1" max="1" width="48.00390625" style="6" customWidth="1"/>
    <col min="2" max="3" width="18.7109375" style="2" customWidth="1"/>
    <col min="4" max="4" width="19.8515625" style="2" customWidth="1"/>
    <col min="5" max="5" width="19.00390625" style="2" customWidth="1"/>
    <col min="6" max="6" width="11.7109375" style="4" customWidth="1"/>
    <col min="7" max="7" width="9.140625" style="2" customWidth="1"/>
    <col min="8" max="16384" width="9.140625" style="2" customWidth="1"/>
  </cols>
  <sheetData>
    <row r="1" spans="1:7" s="13" customFormat="1" ht="113.25" customHeight="1">
      <c r="A1" s="37" t="s">
        <v>5</v>
      </c>
      <c r="B1" s="37"/>
      <c r="C1" s="37"/>
      <c r="D1" s="37"/>
      <c r="E1" s="37"/>
      <c r="F1" s="37"/>
      <c r="G1" s="12"/>
    </row>
    <row r="2" spans="1:7" ht="12.75" customHeight="1">
      <c r="A2" s="33"/>
      <c r="B2" s="34"/>
      <c r="C2" s="34"/>
      <c r="D2" s="34"/>
      <c r="E2" s="34"/>
      <c r="F2" s="34"/>
      <c r="G2" s="1"/>
    </row>
    <row r="3" spans="1:7" s="11" customFormat="1" ht="21.75" customHeight="1">
      <c r="A3" s="38" t="s">
        <v>2</v>
      </c>
      <c r="B3" s="40" t="s">
        <v>1</v>
      </c>
      <c r="C3" s="42" t="s">
        <v>56</v>
      </c>
      <c r="D3" s="43"/>
      <c r="E3" s="44" t="s">
        <v>4</v>
      </c>
      <c r="F3" s="44" t="s">
        <v>3</v>
      </c>
      <c r="G3" s="10"/>
    </row>
    <row r="4" spans="1:7" ht="340.5" customHeight="1">
      <c r="A4" s="39"/>
      <c r="B4" s="41"/>
      <c r="C4" s="31" t="s">
        <v>57</v>
      </c>
      <c r="D4" s="32" t="s">
        <v>58</v>
      </c>
      <c r="E4" s="45"/>
      <c r="F4" s="45"/>
      <c r="G4" s="1"/>
    </row>
    <row r="5" spans="1:7" ht="21.75" customHeight="1">
      <c r="A5" s="25">
        <v>1</v>
      </c>
      <c r="B5" s="26">
        <v>2</v>
      </c>
      <c r="C5" s="27">
        <v>3</v>
      </c>
      <c r="D5" s="28">
        <v>4</v>
      </c>
      <c r="E5" s="29">
        <v>5</v>
      </c>
      <c r="F5" s="29">
        <v>6</v>
      </c>
      <c r="G5" s="1"/>
    </row>
    <row r="6" spans="1:7" s="20" customFormat="1" ht="78" customHeight="1">
      <c r="A6" s="18" t="s">
        <v>6</v>
      </c>
      <c r="B6" s="15" t="s">
        <v>31</v>
      </c>
      <c r="C6" s="16">
        <f>SUM(C7:C8)</f>
        <v>22754809.12</v>
      </c>
      <c r="D6" s="16">
        <f>SUM(D7:D8)</f>
        <v>23990053.92</v>
      </c>
      <c r="E6" s="16">
        <f>SUM(E7:E8)</f>
        <v>23810950.12</v>
      </c>
      <c r="F6" s="17">
        <f>E6/D6*100</f>
        <v>99.25342477096024</v>
      </c>
      <c r="G6" s="19"/>
    </row>
    <row r="7" spans="1:7" s="11" customFormat="1" ht="96" customHeight="1" outlineLevel="1">
      <c r="A7" s="14" t="s">
        <v>7</v>
      </c>
      <c r="B7" s="7" t="s">
        <v>32</v>
      </c>
      <c r="C7" s="30">
        <f>100000</f>
        <v>100000</v>
      </c>
      <c r="D7" s="8">
        <v>100000</v>
      </c>
      <c r="E7" s="8">
        <v>100000</v>
      </c>
      <c r="F7" s="9">
        <f aca="true" t="shared" si="0" ref="F7:F32">E7/D7*100</f>
        <v>100</v>
      </c>
      <c r="G7" s="10"/>
    </row>
    <row r="8" spans="1:7" s="11" customFormat="1" ht="75" outlineLevel="1">
      <c r="A8" s="14" t="s">
        <v>8</v>
      </c>
      <c r="B8" s="7" t="s">
        <v>33</v>
      </c>
      <c r="C8" s="30">
        <f>22654809.12</f>
        <v>22654809.12</v>
      </c>
      <c r="D8" s="8">
        <v>23890053.92</v>
      </c>
      <c r="E8" s="8">
        <f>23710950.12</f>
        <v>23710950.12</v>
      </c>
      <c r="F8" s="9">
        <f t="shared" si="0"/>
        <v>99.25029972473163</v>
      </c>
      <c r="G8" s="10"/>
    </row>
    <row r="9" spans="1:7" s="20" customFormat="1" ht="93.75">
      <c r="A9" s="18" t="s">
        <v>9</v>
      </c>
      <c r="B9" s="15" t="s">
        <v>34</v>
      </c>
      <c r="C9" s="16">
        <f>SUM(C10:C17)</f>
        <v>41471285.03</v>
      </c>
      <c r="D9" s="16">
        <f>SUM(D10:D17)</f>
        <v>56361045.910000004</v>
      </c>
      <c r="E9" s="16">
        <f>SUM(E10:E17)</f>
        <v>54542011.52</v>
      </c>
      <c r="F9" s="17">
        <f t="shared" si="0"/>
        <v>96.77253258765865</v>
      </c>
      <c r="G9" s="19"/>
    </row>
    <row r="10" spans="1:7" s="11" customFormat="1" ht="75.75" customHeight="1" outlineLevel="1">
      <c r="A10" s="14" t="s">
        <v>10</v>
      </c>
      <c r="B10" s="7" t="s">
        <v>35</v>
      </c>
      <c r="C10" s="30">
        <f>2443675</f>
        <v>2443675</v>
      </c>
      <c r="D10" s="8">
        <v>2524807.43</v>
      </c>
      <c r="E10" s="8">
        <v>2390578.63</v>
      </c>
      <c r="F10" s="9">
        <f t="shared" si="0"/>
        <v>94.68360246389166</v>
      </c>
      <c r="G10" s="10"/>
    </row>
    <row r="11" spans="1:7" s="11" customFormat="1" ht="57" customHeight="1" outlineLevel="1">
      <c r="A11" s="14" t="s">
        <v>11</v>
      </c>
      <c r="B11" s="7" t="s">
        <v>36</v>
      </c>
      <c r="C11" s="30">
        <f>13584820.85</f>
        <v>13584820.85</v>
      </c>
      <c r="D11" s="8">
        <v>13996430.67</v>
      </c>
      <c r="E11" s="8">
        <v>13197503.1</v>
      </c>
      <c r="F11" s="9">
        <f t="shared" si="0"/>
        <v>94.29191921257164</v>
      </c>
      <c r="G11" s="10"/>
    </row>
    <row r="12" spans="1:7" s="11" customFormat="1" ht="75" outlineLevel="1">
      <c r="A12" s="14" t="s">
        <v>12</v>
      </c>
      <c r="B12" s="7" t="s">
        <v>37</v>
      </c>
      <c r="C12" s="30">
        <f>18554207.46</f>
        <v>18554207.46</v>
      </c>
      <c r="D12" s="8">
        <v>33188286.34</v>
      </c>
      <c r="E12" s="8">
        <v>32379865.64</v>
      </c>
      <c r="F12" s="9">
        <f t="shared" si="0"/>
        <v>97.56413846825934</v>
      </c>
      <c r="G12" s="10"/>
    </row>
    <row r="13" spans="1:7" s="11" customFormat="1" ht="56.25" outlineLevel="1">
      <c r="A13" s="14" t="s">
        <v>13</v>
      </c>
      <c r="B13" s="7" t="s">
        <v>38</v>
      </c>
      <c r="C13" s="30">
        <f>389044</f>
        <v>389044</v>
      </c>
      <c r="D13" s="8">
        <v>267294.38</v>
      </c>
      <c r="E13" s="8">
        <v>209616.19</v>
      </c>
      <c r="F13" s="9">
        <f t="shared" si="0"/>
        <v>78.42147298420565</v>
      </c>
      <c r="G13" s="10"/>
    </row>
    <row r="14" spans="1:7" s="11" customFormat="1" ht="171" customHeight="1" outlineLevel="1">
      <c r="A14" s="14" t="s">
        <v>14</v>
      </c>
      <c r="B14" s="7" t="s">
        <v>39</v>
      </c>
      <c r="C14" s="30">
        <f>153585.44</f>
        <v>153585.44</v>
      </c>
      <c r="D14" s="8">
        <v>311918.81</v>
      </c>
      <c r="E14" s="8">
        <v>311918.81</v>
      </c>
      <c r="F14" s="9">
        <f t="shared" si="0"/>
        <v>100</v>
      </c>
      <c r="G14" s="10"/>
    </row>
    <row r="15" spans="1:7" s="11" customFormat="1" ht="150" outlineLevel="1">
      <c r="A15" s="14" t="s">
        <v>15</v>
      </c>
      <c r="B15" s="7" t="s">
        <v>40</v>
      </c>
      <c r="C15" s="30">
        <f>2400000</f>
        <v>2400000</v>
      </c>
      <c r="D15" s="8">
        <v>2400000</v>
      </c>
      <c r="E15" s="8">
        <v>2400000</v>
      </c>
      <c r="F15" s="9">
        <f t="shared" si="0"/>
        <v>100</v>
      </c>
      <c r="G15" s="10"/>
    </row>
    <row r="16" spans="1:7" s="11" customFormat="1" ht="75" customHeight="1" outlineLevel="1">
      <c r="A16" s="14" t="s">
        <v>16</v>
      </c>
      <c r="B16" s="7" t="s">
        <v>41</v>
      </c>
      <c r="C16" s="30">
        <f>714700</f>
        <v>714700</v>
      </c>
      <c r="D16" s="8">
        <v>441056</v>
      </c>
      <c r="E16" s="8">
        <v>441056</v>
      </c>
      <c r="F16" s="9">
        <f t="shared" si="0"/>
        <v>100</v>
      </c>
      <c r="G16" s="10"/>
    </row>
    <row r="17" spans="1:7" s="11" customFormat="1" ht="151.5" customHeight="1" outlineLevel="1">
      <c r="A17" s="14" t="s">
        <v>17</v>
      </c>
      <c r="B17" s="7" t="s">
        <v>42</v>
      </c>
      <c r="C17" s="30">
        <f>3231252.28</f>
        <v>3231252.28</v>
      </c>
      <c r="D17" s="8">
        <v>3231252.28</v>
      </c>
      <c r="E17" s="8">
        <v>3211473.15</v>
      </c>
      <c r="F17" s="9">
        <f t="shared" si="0"/>
        <v>99.38788035454786</v>
      </c>
      <c r="G17" s="10"/>
    </row>
    <row r="18" spans="1:7" s="20" customFormat="1" ht="56.25">
      <c r="A18" s="18" t="s">
        <v>18</v>
      </c>
      <c r="B18" s="15" t="s">
        <v>43</v>
      </c>
      <c r="C18" s="16">
        <f>SUM(C19:C20)</f>
        <v>713000</v>
      </c>
      <c r="D18" s="16">
        <f>SUM(D19:D20)</f>
        <v>710450</v>
      </c>
      <c r="E18" s="16">
        <f>SUM(E19:E20)</f>
        <v>380500</v>
      </c>
      <c r="F18" s="17">
        <f t="shared" si="0"/>
        <v>53.55760433528045</v>
      </c>
      <c r="G18" s="19"/>
    </row>
    <row r="19" spans="1:7" s="11" customFormat="1" ht="131.25" outlineLevel="1">
      <c r="A19" s="14" t="s">
        <v>19</v>
      </c>
      <c r="B19" s="7" t="s">
        <v>44</v>
      </c>
      <c r="C19" s="30">
        <f>89500</f>
        <v>89500</v>
      </c>
      <c r="D19" s="8">
        <v>89500</v>
      </c>
      <c r="E19" s="8">
        <v>88000</v>
      </c>
      <c r="F19" s="9">
        <f t="shared" si="0"/>
        <v>98.32402234636871</v>
      </c>
      <c r="G19" s="10"/>
    </row>
    <row r="20" spans="1:7" s="11" customFormat="1" ht="112.5" outlineLevel="1">
      <c r="A20" s="14" t="s">
        <v>20</v>
      </c>
      <c r="B20" s="7" t="s">
        <v>45</v>
      </c>
      <c r="C20" s="30">
        <f>623500</f>
        <v>623500</v>
      </c>
      <c r="D20" s="8">
        <v>620950</v>
      </c>
      <c r="E20" s="8">
        <v>292500</v>
      </c>
      <c r="F20" s="9">
        <f t="shared" si="0"/>
        <v>47.10524196795233</v>
      </c>
      <c r="G20" s="10"/>
    </row>
    <row r="21" spans="1:7" s="20" customFormat="1" ht="94.5" customHeight="1">
      <c r="A21" s="18" t="s">
        <v>21</v>
      </c>
      <c r="B21" s="15" t="s">
        <v>46</v>
      </c>
      <c r="C21" s="16">
        <f>C22+C23</f>
        <v>1379596.3399999999</v>
      </c>
      <c r="D21" s="16">
        <f>D22+D23</f>
        <v>358800</v>
      </c>
      <c r="E21" s="16">
        <f>E23</f>
        <v>0</v>
      </c>
      <c r="F21" s="17">
        <f t="shared" si="0"/>
        <v>0</v>
      </c>
      <c r="G21" s="19"/>
    </row>
    <row r="22" spans="1:7" s="11" customFormat="1" ht="59.25" customHeight="1">
      <c r="A22" s="14" t="s">
        <v>59</v>
      </c>
      <c r="B22" s="7" t="s">
        <v>60</v>
      </c>
      <c r="C22" s="8">
        <f>1020796.34</f>
        <v>1020796.34</v>
      </c>
      <c r="D22" s="8">
        <f>0</f>
        <v>0</v>
      </c>
      <c r="E22" s="8">
        <f>0</f>
        <v>0</v>
      </c>
      <c r="F22" s="9">
        <f>0</f>
        <v>0</v>
      </c>
      <c r="G22" s="10"/>
    </row>
    <row r="23" spans="1:7" s="11" customFormat="1" ht="75" outlineLevel="1">
      <c r="A23" s="14" t="s">
        <v>22</v>
      </c>
      <c r="B23" s="7" t="s">
        <v>47</v>
      </c>
      <c r="C23" s="30">
        <f>358800</f>
        <v>358800</v>
      </c>
      <c r="D23" s="8">
        <v>358800</v>
      </c>
      <c r="E23" s="8">
        <v>0</v>
      </c>
      <c r="F23" s="9">
        <f t="shared" si="0"/>
        <v>0</v>
      </c>
      <c r="G23" s="10"/>
    </row>
    <row r="24" spans="1:7" s="20" customFormat="1" ht="75.75" customHeight="1">
      <c r="A24" s="18" t="s">
        <v>23</v>
      </c>
      <c r="B24" s="15" t="s">
        <v>48</v>
      </c>
      <c r="C24" s="16">
        <f>C25</f>
        <v>0</v>
      </c>
      <c r="D24" s="16">
        <f>D25</f>
        <v>2060150</v>
      </c>
      <c r="E24" s="16">
        <f>E25</f>
        <v>2060150</v>
      </c>
      <c r="F24" s="17">
        <f t="shared" si="0"/>
        <v>100</v>
      </c>
      <c r="G24" s="19"/>
    </row>
    <row r="25" spans="1:7" s="11" customFormat="1" ht="39.75" customHeight="1" outlineLevel="1">
      <c r="A25" s="14" t="s">
        <v>24</v>
      </c>
      <c r="B25" s="7" t="s">
        <v>49</v>
      </c>
      <c r="C25" s="30">
        <f>0</f>
        <v>0</v>
      </c>
      <c r="D25" s="8">
        <v>2060150</v>
      </c>
      <c r="E25" s="8">
        <v>2060150</v>
      </c>
      <c r="F25" s="9">
        <f t="shared" si="0"/>
        <v>100</v>
      </c>
      <c r="G25" s="10"/>
    </row>
    <row r="26" spans="1:7" s="20" customFormat="1" ht="93.75">
      <c r="A26" s="18" t="s">
        <v>25</v>
      </c>
      <c r="B26" s="15" t="s">
        <v>50</v>
      </c>
      <c r="C26" s="16">
        <f>C27</f>
        <v>630000</v>
      </c>
      <c r="D26" s="16">
        <f>D27</f>
        <v>68262291.38</v>
      </c>
      <c r="E26" s="16">
        <f>E27</f>
        <v>12412291.38</v>
      </c>
      <c r="F26" s="17">
        <f t="shared" si="0"/>
        <v>18.18323283480731</v>
      </c>
      <c r="G26" s="19"/>
    </row>
    <row r="27" spans="1:7" s="11" customFormat="1" ht="40.5" customHeight="1" outlineLevel="1">
      <c r="A27" s="14" t="s">
        <v>26</v>
      </c>
      <c r="B27" s="7" t="s">
        <v>51</v>
      </c>
      <c r="C27" s="30">
        <f>630000</f>
        <v>630000</v>
      </c>
      <c r="D27" s="8">
        <v>68262291.38</v>
      </c>
      <c r="E27" s="8">
        <v>12412291.38</v>
      </c>
      <c r="F27" s="9">
        <f t="shared" si="0"/>
        <v>18.18323283480731</v>
      </c>
      <c r="G27" s="10"/>
    </row>
    <row r="28" spans="1:7" s="20" customFormat="1" ht="56.25" customHeight="1">
      <c r="A28" s="18" t="s">
        <v>27</v>
      </c>
      <c r="B28" s="15" t="s">
        <v>52</v>
      </c>
      <c r="C28" s="16">
        <f>C29</f>
        <v>2382614.58</v>
      </c>
      <c r="D28" s="16">
        <f>D29</f>
        <v>2427517.75</v>
      </c>
      <c r="E28" s="16">
        <f>E29</f>
        <v>2401559.68</v>
      </c>
      <c r="F28" s="17">
        <f t="shared" si="0"/>
        <v>98.93067434831322</v>
      </c>
      <c r="G28" s="19"/>
    </row>
    <row r="29" spans="1:7" s="11" customFormat="1" ht="74.25" customHeight="1" outlineLevel="1">
      <c r="A29" s="14" t="s">
        <v>28</v>
      </c>
      <c r="B29" s="7" t="s">
        <v>53</v>
      </c>
      <c r="C29" s="30">
        <f>2382614.58</f>
        <v>2382614.58</v>
      </c>
      <c r="D29" s="8">
        <v>2427517.75</v>
      </c>
      <c r="E29" s="8">
        <v>2401559.68</v>
      </c>
      <c r="F29" s="9">
        <f t="shared" si="0"/>
        <v>98.93067434831322</v>
      </c>
      <c r="G29" s="10"/>
    </row>
    <row r="30" spans="1:7" s="20" customFormat="1" ht="76.5" customHeight="1">
      <c r="A30" s="18" t="s">
        <v>29</v>
      </c>
      <c r="B30" s="15" t="s">
        <v>54</v>
      </c>
      <c r="C30" s="16">
        <f>C31</f>
        <v>479175.88</v>
      </c>
      <c r="D30" s="16">
        <f>D31</f>
        <v>6476650.58</v>
      </c>
      <c r="E30" s="16">
        <v>6244619.79</v>
      </c>
      <c r="F30" s="17">
        <f t="shared" si="0"/>
        <v>96.41742615053968</v>
      </c>
      <c r="G30" s="19"/>
    </row>
    <row r="31" spans="1:7" s="11" customFormat="1" ht="95.25" customHeight="1" outlineLevel="1">
      <c r="A31" s="14" t="s">
        <v>30</v>
      </c>
      <c r="B31" s="7" t="s">
        <v>55</v>
      </c>
      <c r="C31" s="30">
        <f>479175.88</f>
        <v>479175.88</v>
      </c>
      <c r="D31" s="8">
        <v>6476650.58</v>
      </c>
      <c r="E31" s="8">
        <v>6244619.79</v>
      </c>
      <c r="F31" s="9">
        <f t="shared" si="0"/>
        <v>96.41742615053968</v>
      </c>
      <c r="G31" s="10"/>
    </row>
    <row r="32" spans="1:7" s="24" customFormat="1" ht="20.25" customHeight="1">
      <c r="A32" s="35" t="s">
        <v>0</v>
      </c>
      <c r="B32" s="36"/>
      <c r="C32" s="21">
        <f>C6+C9+C18+C21+C24+C26+C28+C30</f>
        <v>69810480.95</v>
      </c>
      <c r="D32" s="21">
        <f>D6+D9+D18+D21+D24+D26+D28+D30</f>
        <v>160646959.54000002</v>
      </c>
      <c r="E32" s="21">
        <f>E6+E9+E18+E21+E24+E26+E28+E30</f>
        <v>101852082.49000001</v>
      </c>
      <c r="F32" s="22">
        <f t="shared" si="0"/>
        <v>63.40118903068285</v>
      </c>
      <c r="G32" s="23"/>
    </row>
    <row r="33" spans="1:7" ht="12.75" customHeight="1">
      <c r="A33" s="5"/>
      <c r="B33" s="1"/>
      <c r="C33" s="1"/>
      <c r="D33" s="1"/>
      <c r="E33" s="1"/>
      <c r="F33" s="3"/>
      <c r="G33" s="1"/>
    </row>
  </sheetData>
  <sheetProtection/>
  <mergeCells count="8">
    <mergeCell ref="A2:F2"/>
    <mergeCell ref="A32:B32"/>
    <mergeCell ref="A1:F1"/>
    <mergeCell ref="A3:A4"/>
    <mergeCell ref="B3:B4"/>
    <mergeCell ref="C3:D3"/>
    <mergeCell ref="E3:E4"/>
    <mergeCell ref="F3:F4"/>
  </mergeCells>
  <printOptions/>
  <pageMargins left="0.984251968503937" right="0.3937007874015748" top="0.5905511811023623" bottom="0.3937007874015748" header="0.3937007874015748" footer="0.3937007874015748"/>
  <pageSetup fitToHeight="2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Манакина</cp:lastModifiedBy>
  <cp:lastPrinted>2020-03-10T12:05:32Z</cp:lastPrinted>
  <dcterms:created xsi:type="dcterms:W3CDTF">2020-01-13T07:22:53Z</dcterms:created>
  <dcterms:modified xsi:type="dcterms:W3CDTF">2020-03-13T11:27:25Z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Вариант_15.07.2011_11_31_26.xlsx</vt:lpwstr>
  </property>
  <property fmtid="{D5CDD505-2E9C-101B-9397-08002B2CF9AE}" pid="3" name="Название отчета">
    <vt:lpwstr>Вариант_15.07.2011_11_31_26.xlsx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19.1.1403.2576843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budgetpos_2019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sqr_info_isp_budg_2019</vt:lpwstr>
  </property>
  <property fmtid="{D5CDD505-2E9C-101B-9397-08002B2CF9AE}" pid="11" name="Локальная база">
    <vt:lpwstr>используется</vt:lpwstr>
  </property>
</Properties>
</file>