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Исполнение по МП" sheetId="1" r:id="rId1"/>
  </sheets>
  <definedNames>
    <definedName name="_xlnm.Print_Titles" localSheetId="0">'Исполнение по МП'!$5:$5</definedName>
  </definedNames>
  <calcPr fullCalcOnLoad="1"/>
</workbook>
</file>

<file path=xl/sharedStrings.xml><?xml version="1.0" encoding="utf-8"?>
<sst xmlns="http://schemas.openxmlformats.org/spreadsheetml/2006/main" count="57" uniqueCount="57">
  <si>
    <t>01 0 00 00000</t>
  </si>
  <si>
    <t>01 1 00 00000</t>
  </si>
  <si>
    <t>01 2 00 00000</t>
  </si>
  <si>
    <t>02 0 00 00000</t>
  </si>
  <si>
    <t>02 1 00 00000</t>
  </si>
  <si>
    <t>02 2 00 00000</t>
  </si>
  <si>
    <t>02 3 00 00000</t>
  </si>
  <si>
    <t>03 0 00 00000</t>
  </si>
  <si>
    <t>03 1 00 00000</t>
  </si>
  <si>
    <t>03 2 00 00000</t>
  </si>
  <si>
    <t>30 9 00 00000</t>
  </si>
  <si>
    <t>31 9 00 00000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</si>
  <si>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</si>
  <si>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</si>
  <si>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</si>
  <si>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</si>
  <si>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Подпрограмма "Улучшение коммунального обслуживания и жилищных условий граждан Южского городского поселения"</t>
  </si>
  <si>
    <t>Подпрограмма "Благоустройство и озеленение Южского городского поселения"</t>
  </si>
  <si>
    <t>02 6 00 00000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</si>
  <si>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</si>
  <si>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</si>
  <si>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</si>
  <si>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</si>
  <si>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</si>
  <si>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</si>
  <si>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</si>
  <si>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</si>
  <si>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</si>
  <si>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</si>
  <si>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</si>
  <si>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</si>
  <si>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</si>
  <si>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</si>
  <si>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</si>
  <si>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</si>
  <si>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</si>
  <si>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</si>
  <si>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</si>
  <si>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</si>
  <si>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</si>
  <si>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>Подпрограмма "Благоустройство дворовых и общественных территорий"</t>
  </si>
  <si>
    <t>06 1 00 00000</t>
  </si>
  <si>
    <r>
      <t>Всего:</t>
    </r>
    <r>
      <rPr>
        <b/>
        <i/>
        <sz val="14"/>
        <rFont val="Times New Roman"/>
        <family val="1"/>
      </rPr>
      <t xml:space="preserve"> </t>
    </r>
  </si>
  <si>
    <t>Утверждено на год</t>
  </si>
  <si>
    <t>Наименование программы/подпрограммы</t>
  </si>
  <si>
    <t>Целевая статья</t>
  </si>
  <si>
    <t>Информация об исполнении расходов бюджета Южского городского поселения по муниципальным программам (подпрограммам) Южского городского поселения и не включенным в муниципальные  программы (подпрограммы) Южского городского поселения направлениям деятельности органов местного самоуправления Южского городского поселения и исполнительно-распорядительных органов местного самоуправления Южского муниципального района за 2022 год</t>
  </si>
  <si>
    <t>Процент исполнения (%)</t>
  </si>
  <si>
    <t>Решением Совета Южского городского поселения от 23.12.2021 № 90 "О бюджете Южского городского поселения на 2022 год и на плановый период 2023 и 2024 годов", (руб.)</t>
  </si>
  <si>
    <t>Решением Совета Южского городского поселения от 23.12.2021 № 90 "О бюджете Южского городского поселения на 2022 год и на плановый период 2023 и 2024 годов" с учетом изменений на отчетную дату, (руб.)</t>
  </si>
  <si>
    <t>Исполнено за 2022 год                (руб.)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</si>
  <si>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</si>
  <si>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</si>
  <si>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</si>
  <si>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</si>
  <si>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>Подпрограмма "Поддержка граждан в сфере ипотечного жилищного кредитования в Южском городском поселении"</t>
  </si>
  <si>
    <t>04 2 00 00000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</si>
</sst>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11" fontId="6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justify" vertical="top" wrapText="1"/>
    </xf>
    <xf numFmtId="49" fontId="6" fillId="33" borderId="11" xfId="0" applyNumberFormat="1" applyFont="1" applyFill="1" applyBorder="1" applyAlignment="1">
      <alignment horizontal="justify" vertical="top" wrapText="1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49" fontId="5" fillId="33" borderId="11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90" zoomScaleNormal="90" zoomScalePageLayoutView="0" workbookViewId="0" topLeftCell="A1">
      <selection activeCell="C34" sqref="C34"/>
    </sheetView>
  </sheetViews>
  <sheetFormatPr defaultColWidth="9.140625" defaultRowHeight="15"/>
  <cols>
    <col min="1" max="1" width="62.57421875" style="1" customWidth="1"/>
    <col min="2" max="2" width="18.7109375" style="23" customWidth="1"/>
    <col min="3" max="3" width="21.7109375" style="17" customWidth="1"/>
    <col min="4" max="4" width="21.8515625" style="1" customWidth="1"/>
    <col min="5" max="5" width="19.140625" style="17" customWidth="1"/>
    <col min="6" max="6" width="11.7109375" style="1" customWidth="1"/>
    <col min="7" max="16384" width="9.140625" style="1" customWidth="1"/>
  </cols>
  <sheetData>
    <row r="1" spans="1:6" ht="96" customHeight="1">
      <c r="A1" s="31" t="s">
        <v>46</v>
      </c>
      <c r="B1" s="31"/>
      <c r="C1" s="31"/>
      <c r="D1" s="31"/>
      <c r="E1" s="31"/>
      <c r="F1" s="31"/>
    </row>
    <row r="2" spans="1:5" s="3" customFormat="1" ht="14.25" customHeight="1">
      <c r="A2" s="2"/>
      <c r="B2" s="2"/>
      <c r="C2" s="2"/>
      <c r="D2" s="2"/>
      <c r="E2" s="28"/>
    </row>
    <row r="3" spans="1:6" ht="24.75" customHeight="1">
      <c r="A3" s="37" t="s">
        <v>44</v>
      </c>
      <c r="B3" s="37" t="s">
        <v>45</v>
      </c>
      <c r="C3" s="35" t="s">
        <v>43</v>
      </c>
      <c r="D3" s="36"/>
      <c r="E3" s="32" t="s">
        <v>50</v>
      </c>
      <c r="F3" s="32" t="s">
        <v>47</v>
      </c>
    </row>
    <row r="4" spans="1:6" ht="311.25" customHeight="1">
      <c r="A4" s="38"/>
      <c r="B4" s="38"/>
      <c r="C4" s="4" t="s">
        <v>48</v>
      </c>
      <c r="D4" s="24" t="s">
        <v>49</v>
      </c>
      <c r="E4" s="33"/>
      <c r="F4" s="33"/>
    </row>
    <row r="5" spans="1:6" s="23" customFormat="1" ht="18.75">
      <c r="A5" s="6">
        <v>1</v>
      </c>
      <c r="B5" s="6">
        <v>2</v>
      </c>
      <c r="C5" s="6">
        <v>3</v>
      </c>
      <c r="D5" s="7">
        <v>4</v>
      </c>
      <c r="E5" s="5">
        <v>5</v>
      </c>
      <c r="F5" s="7">
        <v>6</v>
      </c>
    </row>
    <row r="6" spans="1:6" s="11" customFormat="1" ht="61.5" customHeight="1">
      <c r="A6" s="8" t="s">
        <v>25</v>
      </c>
      <c r="B6" s="9" t="s">
        <v>0</v>
      </c>
      <c r="C6" s="25">
        <f>SUM(C7:C8)</f>
        <v>26058672.17</v>
      </c>
      <c r="D6" s="10">
        <f>SUM(D7:D8)</f>
        <v>43203101.7</v>
      </c>
      <c r="E6" s="29">
        <f>SUM(E7:E8)</f>
        <v>43169684.69</v>
      </c>
      <c r="F6" s="10">
        <f>E6/C6*100</f>
        <v>165.66340912680508</v>
      </c>
    </row>
    <row r="7" spans="1:6" ht="61.5" customHeight="1">
      <c r="A7" s="15" t="s">
        <v>12</v>
      </c>
      <c r="B7" s="5" t="s">
        <v>1</v>
      </c>
      <c r="C7" s="26">
        <f>100000</f>
        <v>100000</v>
      </c>
      <c r="D7" s="14">
        <f>100000</f>
        <v>100000</v>
      </c>
      <c r="E7" s="27">
        <v>100000</v>
      </c>
      <c r="F7" s="10">
        <f aca="true" t="shared" si="0" ref="F7:F30">E7/C7*100</f>
        <v>100</v>
      </c>
    </row>
    <row r="8" spans="1:6" ht="62.25" customHeight="1">
      <c r="A8" s="15" t="s">
        <v>24</v>
      </c>
      <c r="B8" s="5" t="s">
        <v>2</v>
      </c>
      <c r="C8" s="26">
        <f>25958672.17</f>
        <v>25958672.17</v>
      </c>
      <c r="D8" s="14">
        <f>43103101.7</f>
        <v>43103101.7</v>
      </c>
      <c r="E8" s="5">
        <v>43069684.69</v>
      </c>
      <c r="F8" s="10">
        <f t="shared" si="0"/>
        <v>165.91636277827376</v>
      </c>
    </row>
    <row r="9" spans="1:6" s="12" customFormat="1" ht="79.5" customHeight="1">
      <c r="A9" s="8" t="s">
        <v>26</v>
      </c>
      <c r="B9" s="9" t="s">
        <v>3</v>
      </c>
      <c r="C9" s="25">
        <f>SUM(C10:C17)</f>
        <v>55559740.4</v>
      </c>
      <c r="D9" s="10">
        <f>SUM(D10:D17)</f>
        <v>106826135.64000002</v>
      </c>
      <c r="E9" s="29">
        <f>SUM(E10:E17)</f>
        <v>97705399.48</v>
      </c>
      <c r="F9" s="10">
        <f t="shared" si="0"/>
        <v>175.85647228834065</v>
      </c>
    </row>
    <row r="10" spans="1:6" ht="59.25" customHeight="1">
      <c r="A10" s="15" t="s">
        <v>16</v>
      </c>
      <c r="B10" s="5" t="s">
        <v>4</v>
      </c>
      <c r="C10" s="26">
        <f>2267686.73</f>
        <v>2267686.73</v>
      </c>
      <c r="D10" s="14">
        <f>10931468.1</f>
        <v>10931468.1</v>
      </c>
      <c r="E10" s="5">
        <v>10859975.3</v>
      </c>
      <c r="F10" s="10">
        <f t="shared" si="0"/>
        <v>478.90103850455574</v>
      </c>
    </row>
    <row r="11" spans="1:6" s="13" customFormat="1" ht="40.5" customHeight="1">
      <c r="A11" s="15" t="s">
        <v>17</v>
      </c>
      <c r="B11" s="5" t="s">
        <v>5</v>
      </c>
      <c r="C11" s="26">
        <f>17209924.91</f>
        <v>17209924.91</v>
      </c>
      <c r="D11" s="14">
        <f>20380177.01</f>
        <v>20380177.01</v>
      </c>
      <c r="E11" s="5">
        <v>19910258.22</v>
      </c>
      <c r="F11" s="10">
        <f t="shared" si="0"/>
        <v>115.69055835003059</v>
      </c>
    </row>
    <row r="12" spans="1:6" ht="58.5" customHeight="1">
      <c r="A12" s="15" t="s">
        <v>22</v>
      </c>
      <c r="B12" s="5" t="s">
        <v>6</v>
      </c>
      <c r="C12" s="26">
        <f>27802640.83</f>
        <v>27802640.83</v>
      </c>
      <c r="D12" s="14">
        <f>67119017.73</f>
        <v>67119017.73</v>
      </c>
      <c r="E12" s="5">
        <v>58695811.87</v>
      </c>
      <c r="F12" s="10">
        <f t="shared" si="0"/>
        <v>211.1159591957366</v>
      </c>
    </row>
    <row r="13" spans="1:6" ht="40.5" customHeight="1">
      <c r="A13" s="15" t="s">
        <v>23</v>
      </c>
      <c r="B13" s="5" t="s">
        <v>13</v>
      </c>
      <c r="C13" s="26">
        <f>1189044</f>
        <v>1189044</v>
      </c>
      <c r="D13" s="14">
        <f>1034526.87</f>
        <v>1034526.87</v>
      </c>
      <c r="E13" s="5">
        <v>965400.62</v>
      </c>
      <c r="F13" s="10">
        <f t="shared" si="0"/>
        <v>81.19132849583363</v>
      </c>
    </row>
    <row r="14" spans="1:6" ht="117.75" customHeight="1">
      <c r="A14" s="15" t="s">
        <v>35</v>
      </c>
      <c r="B14" s="5" t="s">
        <v>18</v>
      </c>
      <c r="C14" s="26">
        <f>2400000</f>
        <v>2400000</v>
      </c>
      <c r="D14" s="14">
        <f>2400000</f>
        <v>2400000</v>
      </c>
      <c r="E14" s="27">
        <v>2400000</v>
      </c>
      <c r="F14" s="10">
        <f t="shared" si="0"/>
        <v>100</v>
      </c>
    </row>
    <row r="15" spans="1:6" s="13" customFormat="1" ht="60" customHeight="1">
      <c r="A15" s="15" t="s">
        <v>19</v>
      </c>
      <c r="B15" s="5" t="s">
        <v>20</v>
      </c>
      <c r="C15" s="26">
        <f>384000</f>
        <v>384000</v>
      </c>
      <c r="D15" s="14">
        <f>423000</f>
        <v>423000</v>
      </c>
      <c r="E15" s="27">
        <v>423000</v>
      </c>
      <c r="F15" s="10">
        <f t="shared" si="0"/>
        <v>110.15625</v>
      </c>
    </row>
    <row r="16" spans="1:6" s="13" customFormat="1" ht="100.5" customHeight="1">
      <c r="A16" s="15" t="s">
        <v>29</v>
      </c>
      <c r="B16" s="5" t="s">
        <v>30</v>
      </c>
      <c r="C16" s="26">
        <f>3966443.93</f>
        <v>3966443.93</v>
      </c>
      <c r="D16" s="14">
        <f>4197945.93</f>
        <v>4197945.93</v>
      </c>
      <c r="E16" s="5">
        <v>4180110.33</v>
      </c>
      <c r="F16" s="10">
        <f t="shared" si="0"/>
        <v>105.38685038212554</v>
      </c>
    </row>
    <row r="17" spans="1:6" ht="44.25" customHeight="1">
      <c r="A17" s="15" t="s">
        <v>38</v>
      </c>
      <c r="B17" s="5" t="s">
        <v>39</v>
      </c>
      <c r="C17" s="26">
        <f>340000</f>
        <v>340000</v>
      </c>
      <c r="D17" s="14">
        <f>340000</f>
        <v>340000</v>
      </c>
      <c r="E17" s="5">
        <v>270843.14</v>
      </c>
      <c r="F17" s="10">
        <f t="shared" si="0"/>
        <v>79.65974705882354</v>
      </c>
    </row>
    <row r="18" spans="1:6" s="12" customFormat="1" ht="41.25" customHeight="1">
      <c r="A18" s="8" t="s">
        <v>27</v>
      </c>
      <c r="B18" s="9" t="s">
        <v>7</v>
      </c>
      <c r="C18" s="25">
        <f>SUM(C19:C20)</f>
        <v>775000</v>
      </c>
      <c r="D18" s="10">
        <f>SUM(D19:D20)</f>
        <v>485801.05</v>
      </c>
      <c r="E18" s="29">
        <f>SUM(E19:E20)</f>
        <v>454564.05</v>
      </c>
      <c r="F18" s="10">
        <f t="shared" si="0"/>
        <v>58.65342580645161</v>
      </c>
    </row>
    <row r="19" spans="1:6" ht="95.25" customHeight="1">
      <c r="A19" s="15" t="s">
        <v>28</v>
      </c>
      <c r="B19" s="5" t="s">
        <v>8</v>
      </c>
      <c r="C19" s="26">
        <f>201500</f>
        <v>201500</v>
      </c>
      <c r="D19" s="14">
        <f>182504.05</f>
        <v>182504.05</v>
      </c>
      <c r="E19" s="5">
        <v>182504.05</v>
      </c>
      <c r="F19" s="10">
        <f t="shared" si="0"/>
        <v>90.57272952853597</v>
      </c>
    </row>
    <row r="20" spans="1:6" ht="82.5" customHeight="1">
      <c r="A20" s="15" t="s">
        <v>21</v>
      </c>
      <c r="B20" s="5" t="s">
        <v>9</v>
      </c>
      <c r="C20" s="26">
        <f>573500</f>
        <v>573500</v>
      </c>
      <c r="D20" s="14">
        <f>303297</f>
        <v>303297</v>
      </c>
      <c r="E20" s="27">
        <v>272060</v>
      </c>
      <c r="F20" s="10">
        <f t="shared" si="0"/>
        <v>47.43853530950305</v>
      </c>
    </row>
    <row r="21" spans="1:6" s="12" customFormat="1" ht="82.5" customHeight="1">
      <c r="A21" s="8" t="s">
        <v>51</v>
      </c>
      <c r="B21" s="9" t="s">
        <v>52</v>
      </c>
      <c r="C21" s="25">
        <f>SUM(C22:C23)</f>
        <v>1463068.19</v>
      </c>
      <c r="D21" s="25">
        <f>SUM(D22:D23)</f>
        <v>0</v>
      </c>
      <c r="E21" s="29">
        <f>SUM(E22:E23)</f>
        <v>0</v>
      </c>
      <c r="F21" s="10">
        <f t="shared" si="0"/>
        <v>0</v>
      </c>
    </row>
    <row r="22" spans="1:6" ht="42.75" customHeight="1">
      <c r="A22" s="15" t="s">
        <v>53</v>
      </c>
      <c r="B22" s="5" t="s">
        <v>54</v>
      </c>
      <c r="C22" s="26">
        <f>1061628.19</f>
        <v>1061628.19</v>
      </c>
      <c r="D22" s="14">
        <f>0</f>
        <v>0</v>
      </c>
      <c r="E22" s="30">
        <f>0</f>
        <v>0</v>
      </c>
      <c r="F22" s="10">
        <f t="shared" si="0"/>
        <v>0</v>
      </c>
    </row>
    <row r="23" spans="1:6" ht="60.75" customHeight="1">
      <c r="A23" s="15" t="s">
        <v>55</v>
      </c>
      <c r="B23" s="5" t="s">
        <v>56</v>
      </c>
      <c r="C23" s="26">
        <f>401440</f>
        <v>401440</v>
      </c>
      <c r="D23" s="26">
        <f>0</f>
        <v>0</v>
      </c>
      <c r="E23" s="30">
        <f>0</f>
        <v>0</v>
      </c>
      <c r="F23" s="10">
        <f t="shared" si="0"/>
        <v>0</v>
      </c>
    </row>
    <row r="24" spans="1:6" s="12" customFormat="1" ht="81" customHeight="1">
      <c r="A24" s="8" t="s">
        <v>36</v>
      </c>
      <c r="B24" s="9" t="s">
        <v>37</v>
      </c>
      <c r="C24" s="25">
        <f>C25</f>
        <v>1559629.47</v>
      </c>
      <c r="D24" s="10">
        <f>D25</f>
        <v>3693830.76</v>
      </c>
      <c r="E24" s="29">
        <f>E25</f>
        <v>3674730.38</v>
      </c>
      <c r="F24" s="10">
        <f t="shared" si="0"/>
        <v>235.61560298036687</v>
      </c>
    </row>
    <row r="25" spans="1:6" ht="41.25" customHeight="1">
      <c r="A25" s="15" t="s">
        <v>40</v>
      </c>
      <c r="B25" s="5" t="s">
        <v>41</v>
      </c>
      <c r="C25" s="26">
        <f>1559629.47</f>
        <v>1559629.47</v>
      </c>
      <c r="D25" s="14">
        <f>3693830.76</f>
        <v>3693830.76</v>
      </c>
      <c r="E25" s="5">
        <v>3674730.38</v>
      </c>
      <c r="F25" s="10">
        <f t="shared" si="0"/>
        <v>235.61560298036687</v>
      </c>
    </row>
    <row r="26" spans="1:6" s="11" customFormat="1" ht="39.75" customHeight="1">
      <c r="A26" s="16" t="s">
        <v>33</v>
      </c>
      <c r="B26" s="9" t="s">
        <v>34</v>
      </c>
      <c r="C26" s="25">
        <f>C27</f>
        <v>2646921.12</v>
      </c>
      <c r="D26" s="10">
        <f>D27</f>
        <v>2883343.89</v>
      </c>
      <c r="E26" s="29">
        <f>E27</f>
        <v>2881051.77</v>
      </c>
      <c r="F26" s="10">
        <f t="shared" si="0"/>
        <v>108.84539581595088</v>
      </c>
    </row>
    <row r="27" spans="1:6" ht="58.5" customHeight="1">
      <c r="A27" s="15" t="s">
        <v>14</v>
      </c>
      <c r="B27" s="5" t="s">
        <v>10</v>
      </c>
      <c r="C27" s="26">
        <f>2646921.12</f>
        <v>2646921.12</v>
      </c>
      <c r="D27" s="14">
        <f>2883343.89</f>
        <v>2883343.89</v>
      </c>
      <c r="E27" s="5">
        <v>2881051.77</v>
      </c>
      <c r="F27" s="10">
        <f t="shared" si="0"/>
        <v>108.84539581595088</v>
      </c>
    </row>
    <row r="28" spans="1:6" s="11" customFormat="1" ht="58.5" customHeight="1">
      <c r="A28" s="8" t="s">
        <v>31</v>
      </c>
      <c r="B28" s="9" t="s">
        <v>32</v>
      </c>
      <c r="C28" s="25">
        <f>C29</f>
        <v>623136.2</v>
      </c>
      <c r="D28" s="10">
        <f>D29</f>
        <v>1292573.01</v>
      </c>
      <c r="E28" s="29">
        <f>E29</f>
        <v>1073039.53</v>
      </c>
      <c r="F28" s="10">
        <f t="shared" si="0"/>
        <v>172.19983849437733</v>
      </c>
    </row>
    <row r="29" spans="1:6" s="13" customFormat="1" ht="63" customHeight="1">
      <c r="A29" s="15" t="s">
        <v>15</v>
      </c>
      <c r="B29" s="5" t="s">
        <v>11</v>
      </c>
      <c r="C29" s="26">
        <f>623136.2</f>
        <v>623136.2</v>
      </c>
      <c r="D29" s="14">
        <f>1292573.01</f>
        <v>1292573.01</v>
      </c>
      <c r="E29" s="5">
        <v>1073039.53</v>
      </c>
      <c r="F29" s="10">
        <f t="shared" si="0"/>
        <v>172.19983849437733</v>
      </c>
    </row>
    <row r="30" spans="1:6" s="11" customFormat="1" ht="32.25" customHeight="1">
      <c r="A30" s="34" t="s">
        <v>42</v>
      </c>
      <c r="B30" s="34"/>
      <c r="C30" s="25">
        <f>C6+C9+C18+C21+C24+C26+C28</f>
        <v>88686167.55</v>
      </c>
      <c r="D30" s="25">
        <f>D6+D9+D18+D24+D26+D28+D21+D23</f>
        <v>158384786.05</v>
      </c>
      <c r="E30" s="29">
        <f>E6+E9+E18+E24+E26+E28+E21+E23</f>
        <v>148958469.90000004</v>
      </c>
      <c r="F30" s="10">
        <f t="shared" si="0"/>
        <v>167.96133378524826</v>
      </c>
    </row>
    <row r="32" spans="1:5" s="12" customFormat="1" ht="18.75">
      <c r="A32" s="21"/>
      <c r="B32" s="18"/>
      <c r="C32" s="19"/>
      <c r="D32" s="20"/>
      <c r="E32" s="19"/>
    </row>
    <row r="33" spans="1:5" s="12" customFormat="1" ht="18.75">
      <c r="A33" s="22"/>
      <c r="B33" s="18"/>
      <c r="C33" s="19"/>
      <c r="D33" s="20"/>
      <c r="E33" s="19"/>
    </row>
    <row r="34" ht="18.75">
      <c r="D34" s="20"/>
    </row>
  </sheetData>
  <sheetProtection/>
  <mergeCells count="7">
    <mergeCell ref="A1:F1"/>
    <mergeCell ref="E3:E4"/>
    <mergeCell ref="F3:F4"/>
    <mergeCell ref="A30:B30"/>
    <mergeCell ref="C3:D3"/>
    <mergeCell ref="A3:A4"/>
    <mergeCell ref="B3:B4"/>
  </mergeCells>
  <printOptions/>
  <pageMargins left="0.984251968503937" right="0.1968503937007874" top="0.3937007874015748" bottom="0.3937007874015748" header="0" footer="0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2023-08-14T08:24:27Z</dcterms:modified>
  <cp:category/>
  <cp:version/>
  <cp:contentType/>
  <cp:contentStatus/>
</cp:coreProperties>
</file>