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Муниципальные программы" sheetId="1" r:id="rId1"/>
  </sheets>
  <definedNames>
    <definedName name="_xlnm.Print_Titles" localSheetId="0">'Муниципальные программы'!$3:$5</definedName>
  </definedNames>
  <calcPr fullCalcOnLoad="1"/>
</workbook>
</file>

<file path=xl/sharedStrings.xml><?xml version="1.0" encoding="utf-8"?>
<sst xmlns="http://schemas.openxmlformats.org/spreadsheetml/2006/main" count="27" uniqueCount="27">
  <si>
    <t>Наименование</t>
  </si>
  <si>
    <t>5=4/2</t>
  </si>
  <si>
    <t>6=4/3</t>
  </si>
  <si>
    <t>8=7/2</t>
  </si>
  <si>
    <t>9=7/3</t>
  </si>
  <si>
    <t>11=10/2</t>
  </si>
  <si>
    <t>11=10/3</t>
  </si>
  <si>
    <t>(руб.)</t>
  </si>
  <si>
    <t>Всего расходов в рамках муниципальных программ Южского городского поселения</t>
  </si>
  <si>
    <t>«Развитие культуры в Южском городском поселении»</t>
  </si>
  <si>
    <t>«Развитие инфраструктуры и улучшение жилищных условий граждан»</t>
  </si>
  <si>
    <t>«Безопасный город»</t>
  </si>
  <si>
    <t>«Экономическое развитие моногорода Южа»</t>
  </si>
  <si>
    <t>«Формирование современной городской среды на территории Южского городского поселения»</t>
  </si>
  <si>
    <t>«Поддержка граждан (семей) в приобретении жилья в Южском городском поселении»</t>
  </si>
  <si>
    <t xml:space="preserve">Проект на 2022 год </t>
  </si>
  <si>
    <t>Сведения о расходах бюджета  Южского городского поселения на реализацию муниципальных программ на 2021 год и на плановый период 2022 и 2023 годов в сравнении с исполнением за 2019 год и ожидаемым исполнением за 2020 год</t>
  </si>
  <si>
    <t>Исполнено за 2019 год</t>
  </si>
  <si>
    <t>Ожидаемое исполнение за 2020 год</t>
  </si>
  <si>
    <t>Проект на 2021 год</t>
  </si>
  <si>
    <t>2021 год к исполнению за 2019 год</t>
  </si>
  <si>
    <t>2021 год к ожидаемому исполнению за 2020 год</t>
  </si>
  <si>
    <t>2022 год к исполнению за 2019 год</t>
  </si>
  <si>
    <t>2022 год к ожидаемому исполнению за 2020 год</t>
  </si>
  <si>
    <t xml:space="preserve">Проект на 2023 год </t>
  </si>
  <si>
    <t>2023 год к исполнению за 2019 год</t>
  </si>
  <si>
    <t>2023 год к ожидаемому исполнению за 2020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</si>
</sst>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" fontId="25" fillId="20" borderId="1">
      <alignment horizontal="right" vertical="top" shrinkToFit="1"/>
      <protection/>
    </xf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0" fontId="28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horizontal="right" vertical="center"/>
    </xf>
    <xf numFmtId="0" fontId="32" fillId="0" borderId="0" xfId="0" applyFont="1" applyFill="1" applyAlignment="1">
      <alignment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justify" vertical="top" wrapText="1"/>
    </xf>
    <xf numFmtId="165" fontId="42" fillId="0" borderId="11" xfId="56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justify" vertical="center" wrapText="1"/>
    </xf>
    <xf numFmtId="0" fontId="43" fillId="0" borderId="0" xfId="0" applyFont="1" applyFill="1" applyAlignment="1">
      <alignment/>
    </xf>
    <xf numFmtId="0" fontId="44" fillId="0" borderId="11" xfId="0" applyFont="1" applyFill="1" applyBorder="1" applyAlignment="1">
      <alignment horizontal="left" vertical="top" wrapText="1"/>
    </xf>
    <xf numFmtId="165" fontId="45" fillId="0" borderId="11" xfId="56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46" fillId="0" borderId="0" xfId="0" applyFont="1" applyFill="1" applyAlignment="1">
      <alignment/>
    </xf>
    <xf numFmtId="4" fontId="41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44" fillId="0" borderId="11" xfId="0" applyNumberFormat="1" applyFont="1" applyFill="1" applyBorder="1" applyAlignment="1">
      <alignment horizontal="right" vertical="center"/>
    </xf>
    <xf numFmtId="4" fontId="42" fillId="0" borderId="11" xfId="0" applyNumberFormat="1" applyFont="1" applyFill="1" applyBorder="1" applyAlignment="1">
      <alignment horizontal="right" vertical="center" wrapText="1"/>
    </xf>
    <xf numFmtId="4" fontId="44" fillId="0" borderId="11" xfId="0" applyNumberFormat="1" applyFont="1" applyFill="1" applyBorder="1" applyAlignment="1">
      <alignment horizontal="right" vertical="center" wrapText="1"/>
    </xf>
    <xf numFmtId="0" fontId="44" fillId="0" borderId="11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center" vertical="top" wrapText="1"/>
    </xf>
    <xf numFmtId="0" fontId="44" fillId="0" borderId="12" xfId="0" applyFont="1" applyFill="1" applyBorder="1" applyAlignment="1">
      <alignment horizontal="center" vertical="top" wrapText="1"/>
    </xf>
    <xf numFmtId="0" fontId="44" fillId="0" borderId="13" xfId="0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39.8515625" style="12" customWidth="1"/>
    <col min="2" max="2" width="16.57421875" style="12" customWidth="1"/>
    <col min="3" max="3" width="15.140625" style="1" customWidth="1"/>
    <col min="4" max="4" width="15.00390625" style="1" customWidth="1"/>
    <col min="5" max="5" width="14.28125" style="1" customWidth="1"/>
    <col min="6" max="6" width="15.421875" style="1" customWidth="1"/>
    <col min="7" max="7" width="15.00390625" style="1" customWidth="1"/>
    <col min="8" max="8" width="14.140625" style="1" customWidth="1"/>
    <col min="9" max="9" width="14.28125" style="1" customWidth="1"/>
    <col min="10" max="10" width="14.7109375" style="1" customWidth="1"/>
    <col min="11" max="12" width="14.140625" style="1" customWidth="1"/>
    <col min="13" max="16384" width="9.140625" style="1" customWidth="1"/>
  </cols>
  <sheetData>
    <row r="1" spans="1:12" ht="33" customHeight="1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="2" customFormat="1" ht="22.5" customHeight="1">
      <c r="L2" s="3" t="s">
        <v>7</v>
      </c>
    </row>
    <row r="3" spans="1:12" s="4" customFormat="1" ht="15.75" customHeight="1">
      <c r="A3" s="23" t="s">
        <v>0</v>
      </c>
      <c r="B3" s="19" t="s">
        <v>17</v>
      </c>
      <c r="C3" s="19" t="s">
        <v>18</v>
      </c>
      <c r="D3" s="19" t="s">
        <v>19</v>
      </c>
      <c r="E3" s="19" t="s">
        <v>20</v>
      </c>
      <c r="F3" s="19" t="s">
        <v>21</v>
      </c>
      <c r="G3" s="21" t="s">
        <v>15</v>
      </c>
      <c r="H3" s="19" t="s">
        <v>22</v>
      </c>
      <c r="I3" s="19" t="s">
        <v>23</v>
      </c>
      <c r="J3" s="21" t="s">
        <v>24</v>
      </c>
      <c r="K3" s="19" t="s">
        <v>25</v>
      </c>
      <c r="L3" s="19" t="s">
        <v>26</v>
      </c>
    </row>
    <row r="4" spans="1:12" s="4" customFormat="1" ht="47.25" customHeight="1">
      <c r="A4" s="24"/>
      <c r="B4" s="19"/>
      <c r="C4" s="19"/>
      <c r="D4" s="19"/>
      <c r="E4" s="19"/>
      <c r="F4" s="19"/>
      <c r="G4" s="22"/>
      <c r="H4" s="19"/>
      <c r="I4" s="19"/>
      <c r="J4" s="22"/>
      <c r="K4" s="19"/>
      <c r="L4" s="19"/>
    </row>
    <row r="5" spans="1:12" ht="15.75" customHeight="1">
      <c r="A5" s="5">
        <v>1</v>
      </c>
      <c r="B5" s="5">
        <v>2</v>
      </c>
      <c r="C5" s="5">
        <v>3</v>
      </c>
      <c r="D5" s="5">
        <v>4</v>
      </c>
      <c r="E5" s="5" t="s">
        <v>1</v>
      </c>
      <c r="F5" s="5" t="s">
        <v>2</v>
      </c>
      <c r="G5" s="5">
        <v>7</v>
      </c>
      <c r="H5" s="5" t="s">
        <v>3</v>
      </c>
      <c r="I5" s="5" t="s">
        <v>4</v>
      </c>
      <c r="J5" s="5">
        <v>10</v>
      </c>
      <c r="K5" s="5" t="s">
        <v>5</v>
      </c>
      <c r="L5" s="5" t="s">
        <v>6</v>
      </c>
    </row>
    <row r="6" spans="1:12" ht="30">
      <c r="A6" s="6" t="s">
        <v>9</v>
      </c>
      <c r="B6" s="14">
        <f>23810950.12</f>
        <v>23810950.12</v>
      </c>
      <c r="C6" s="14">
        <f>37144145.56</f>
        <v>37144145.56</v>
      </c>
      <c r="D6" s="17">
        <f>23890706.13</f>
        <v>23890706.13</v>
      </c>
      <c r="E6" s="7">
        <f aca="true" t="shared" si="0" ref="E6:E12">D6/B6</f>
        <v>1.0033495517649675</v>
      </c>
      <c r="F6" s="7">
        <f aca="true" t="shared" si="1" ref="F6:F11">D6/C6</f>
        <v>0.643189007845359</v>
      </c>
      <c r="G6" s="17">
        <f>19902734.51</f>
        <v>19902734.51</v>
      </c>
      <c r="H6" s="7">
        <f aca="true" t="shared" si="2" ref="H6:H12">G6/B6</f>
        <v>0.8358647769071048</v>
      </c>
      <c r="I6" s="7">
        <f aca="true" t="shared" si="3" ref="I6:I11">G6/C6</f>
        <v>0.5358242654377537</v>
      </c>
      <c r="J6" s="14">
        <f>19902734.51</f>
        <v>19902734.51</v>
      </c>
      <c r="K6" s="7">
        <f aca="true" t="shared" si="4" ref="K6:K12">J6/B6</f>
        <v>0.8358647769071048</v>
      </c>
      <c r="L6" s="7">
        <f aca="true" t="shared" si="5" ref="L6:L11">J6/C6</f>
        <v>0.5358242654377537</v>
      </c>
    </row>
    <row r="7" spans="1:12" ht="30">
      <c r="A7" s="6" t="s">
        <v>10</v>
      </c>
      <c r="B7" s="14">
        <f>54542011.52</f>
        <v>54542011.52</v>
      </c>
      <c r="C7" s="14">
        <f>74855123.54</f>
        <v>74855123.54</v>
      </c>
      <c r="D7" s="17">
        <f>47428260.31</f>
        <v>47428260.31</v>
      </c>
      <c r="E7" s="7">
        <f t="shared" si="0"/>
        <v>0.8695729949858659</v>
      </c>
      <c r="F7" s="7">
        <f t="shared" si="1"/>
        <v>0.6336007218618238</v>
      </c>
      <c r="G7" s="17">
        <f>40945129.18</f>
        <v>40945129.18</v>
      </c>
      <c r="H7" s="7">
        <f t="shared" si="2"/>
        <v>0.750708087929354</v>
      </c>
      <c r="I7" s="7">
        <f t="shared" si="3"/>
        <v>0.5469916719611094</v>
      </c>
      <c r="J7" s="14">
        <f>37448319.67</f>
        <v>37448319.67</v>
      </c>
      <c r="K7" s="7">
        <f t="shared" si="4"/>
        <v>0.6865958666791759</v>
      </c>
      <c r="L7" s="7">
        <f t="shared" si="5"/>
        <v>0.5002773076713835</v>
      </c>
    </row>
    <row r="8" spans="1:12" ht="19.5" customHeight="1">
      <c r="A8" s="8" t="s">
        <v>11</v>
      </c>
      <c r="B8" s="14">
        <f>380500</f>
        <v>380500</v>
      </c>
      <c r="C8" s="14">
        <f>529115.64</f>
        <v>529115.64</v>
      </c>
      <c r="D8" s="17">
        <f>675000</f>
        <v>675000</v>
      </c>
      <c r="E8" s="7">
        <f t="shared" si="0"/>
        <v>1.773981603153745</v>
      </c>
      <c r="F8" s="7">
        <f t="shared" si="1"/>
        <v>1.2757135661308368</v>
      </c>
      <c r="G8" s="17">
        <f>675000</f>
        <v>675000</v>
      </c>
      <c r="H8" s="7">
        <f t="shared" si="2"/>
        <v>1.773981603153745</v>
      </c>
      <c r="I8" s="7">
        <f t="shared" si="3"/>
        <v>1.2757135661308368</v>
      </c>
      <c r="J8" s="14">
        <f>675000</f>
        <v>675000</v>
      </c>
      <c r="K8" s="7">
        <f t="shared" si="4"/>
        <v>1.773981603153745</v>
      </c>
      <c r="L8" s="7">
        <f t="shared" si="5"/>
        <v>1.2757135661308368</v>
      </c>
    </row>
    <row r="9" spans="1:12" ht="45">
      <c r="A9" s="6" t="s">
        <v>14</v>
      </c>
      <c r="B9" s="14">
        <f>0</f>
        <v>0</v>
      </c>
      <c r="C9" s="15">
        <f>1242115.06</f>
        <v>1242115.06</v>
      </c>
      <c r="D9" s="17">
        <f>1463068.19</f>
        <v>1463068.19</v>
      </c>
      <c r="E9" s="7">
        <f>0</f>
        <v>0</v>
      </c>
      <c r="F9" s="7">
        <f>0</f>
        <v>0</v>
      </c>
      <c r="G9" s="17">
        <f>1528068.19</f>
        <v>1528068.19</v>
      </c>
      <c r="H9" s="7">
        <f>0</f>
        <v>0</v>
      </c>
      <c r="I9" s="7">
        <f>0</f>
        <v>0</v>
      </c>
      <c r="J9" s="14">
        <f>1528068.19</f>
        <v>1528068.19</v>
      </c>
      <c r="K9" s="7">
        <f>0</f>
        <v>0</v>
      </c>
      <c r="L9" s="7">
        <f>0</f>
        <v>0</v>
      </c>
    </row>
    <row r="10" spans="1:12" s="9" customFormat="1" ht="30">
      <c r="A10" s="6" t="s">
        <v>12</v>
      </c>
      <c r="B10" s="14">
        <f>2060150</f>
        <v>2060150</v>
      </c>
      <c r="C10" s="15">
        <f>0</f>
        <v>0</v>
      </c>
      <c r="D10" s="17">
        <f>0</f>
        <v>0</v>
      </c>
      <c r="E10" s="7">
        <f t="shared" si="0"/>
        <v>0</v>
      </c>
      <c r="F10" s="7">
        <f>0</f>
        <v>0</v>
      </c>
      <c r="G10" s="17">
        <f>0</f>
        <v>0</v>
      </c>
      <c r="H10" s="7">
        <f t="shared" si="2"/>
        <v>0</v>
      </c>
      <c r="I10" s="7">
        <f>0</f>
        <v>0</v>
      </c>
      <c r="J10" s="14">
        <f>0</f>
        <v>0</v>
      </c>
      <c r="K10" s="7">
        <f t="shared" si="4"/>
        <v>0</v>
      </c>
      <c r="L10" s="7">
        <f>0</f>
        <v>0</v>
      </c>
    </row>
    <row r="11" spans="1:12" s="9" customFormat="1" ht="45">
      <c r="A11" s="6" t="s">
        <v>13</v>
      </c>
      <c r="B11" s="14">
        <f>12412291.38</f>
        <v>12412291.38</v>
      </c>
      <c r="C11" s="14">
        <f>88210281.19</f>
        <v>88210281.19</v>
      </c>
      <c r="D11" s="17">
        <f>10005263.16</f>
        <v>10005263.16</v>
      </c>
      <c r="E11" s="7">
        <f>0</f>
        <v>0</v>
      </c>
      <c r="F11" s="7">
        <f t="shared" si="1"/>
        <v>0.11342513622022386</v>
      </c>
      <c r="G11" s="17">
        <f>0</f>
        <v>0</v>
      </c>
      <c r="H11" s="7">
        <f>0</f>
        <v>0</v>
      </c>
      <c r="I11" s="7">
        <f t="shared" si="3"/>
        <v>0</v>
      </c>
      <c r="J11" s="14">
        <f>0</f>
        <v>0</v>
      </c>
      <c r="K11" s="7">
        <f>0</f>
        <v>0</v>
      </c>
      <c r="L11" s="7">
        <f t="shared" si="5"/>
        <v>0</v>
      </c>
    </row>
    <row r="12" spans="1:12" ht="45.75" customHeight="1">
      <c r="A12" s="10" t="s">
        <v>8</v>
      </c>
      <c r="B12" s="16">
        <f>SUM(B6:B11)</f>
        <v>93205903.02</v>
      </c>
      <c r="C12" s="16">
        <f>SUM(C6:C11)</f>
        <v>201980780.99</v>
      </c>
      <c r="D12" s="16">
        <f>SUM(D6:D11)</f>
        <v>83462297.78999999</v>
      </c>
      <c r="E12" s="11">
        <f t="shared" si="0"/>
        <v>0.8954615006743807</v>
      </c>
      <c r="F12" s="11">
        <f>D12/C12</f>
        <v>0.41321900717936216</v>
      </c>
      <c r="G12" s="18">
        <f>SUM(G6:G11)</f>
        <v>63050931.879999995</v>
      </c>
      <c r="H12" s="11">
        <f t="shared" si="2"/>
        <v>0.6764692990150056</v>
      </c>
      <c r="I12" s="11">
        <f>G12/C12</f>
        <v>0.31216302645706484</v>
      </c>
      <c r="J12" s="18">
        <f>SUM(J6:J11)</f>
        <v>59554122.370000005</v>
      </c>
      <c r="K12" s="11">
        <f t="shared" si="4"/>
        <v>0.6389522598930345</v>
      </c>
      <c r="L12" s="11">
        <f>J12/C12</f>
        <v>0.2948504411068126</v>
      </c>
    </row>
    <row r="14" ht="15">
      <c r="C14" s="13"/>
    </row>
  </sheetData>
  <sheetProtection/>
  <mergeCells count="13">
    <mergeCell ref="B3:B4"/>
    <mergeCell ref="C3:C4"/>
    <mergeCell ref="D3:D4"/>
    <mergeCell ref="K3:K4"/>
    <mergeCell ref="L3:L4"/>
    <mergeCell ref="A1:L1"/>
    <mergeCell ref="E3:E4"/>
    <mergeCell ref="F3:F4"/>
    <mergeCell ref="G3:G4"/>
    <mergeCell ref="H3:H4"/>
    <mergeCell ref="I3:I4"/>
    <mergeCell ref="J3:J4"/>
    <mergeCell ref="A3:A4"/>
  </mergeCells>
  <printOptions/>
  <pageMargins left="0.7874015748031497" right="0.3937007874015748" top="0.7480314960629921" bottom="0.7480314960629921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2020-11-12T13:21:04Z</dcterms:modified>
  <cp:category/>
  <cp:version/>
  <cp:contentType/>
  <cp:contentStatus/>
</cp:coreProperties>
</file>