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Муниципальные программы" sheetId="1" r:id="rId1"/>
  </sheets>
  <definedNames>
    <definedName name="_xlnm.Print_Titles" localSheetId="0">'Муниципальные программы'!$3:$5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<sst xmlns="http://schemas.openxmlformats.org/spreadsheetml/2006/main" count="27" uniqueCount="27">
  <si>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</si>
  <si>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5=4/2</t>
  </si>
  <si>
    <t>6=4/3</t>
  </si>
  <si>
    <t>8=7/2</t>
  </si>
  <si>
    <t>9=7/3</t>
  </si>
  <si>
    <t>11=10/2</t>
  </si>
  <si>
    <t>11=10/3</t>
  </si>
  <si>
    <t>(руб.)</t>
  </si>
  <si>
    <t>Всего расходов в рамках муниципальных программ Южского городского поселения</t>
  </si>
  <si>
    <t>«Развитие культуры в Южском городском поселении»</t>
  </si>
  <si>
    <t>«Развитие инфраструктуры и улучшение жилищных условий граждан»</t>
  </si>
  <si>
    <t>«Безопасный город»</t>
  </si>
  <si>
    <t>«Экономическое развитие моногорода Южа»</t>
  </si>
  <si>
    <t>«Формирование современной городской среды на территории Южского городского поселения»</t>
  </si>
  <si>
    <t>«Поддержка граждан (семей) в приобретении жилья в Южском городском поселении»</t>
  </si>
  <si>
    <t xml:space="preserve">Проект на 2023 год </t>
  </si>
  <si>
    <t>Исполнено за 2020 год</t>
  </si>
  <si>
    <t>Ожидаемое исполнение за 2021 год</t>
  </si>
  <si>
    <t>Проект на 2022 год</t>
  </si>
  <si>
    <t>2022 год к исполнению за 2020 год</t>
  </si>
  <si>
    <t>2023 год к исполнению за 2020 год</t>
  </si>
  <si>
    <t>2023 год к ожидаемому исполнению за 2021 год</t>
  </si>
  <si>
    <t xml:space="preserve">Проект на 2024 год </t>
  </si>
  <si>
    <t>2024 год к исполнению за 2020 год</t>
  </si>
  <si>
    <t>2024 год к ожидаемому исполнению за 2021 год</t>
  </si>
  <si>
    <t>Сведения о расходах бюджета  Южского городского поселения на реализацию муниципальных программ на 2022 год и на плановый период 2023 и 2024 годов в сравнении с исполнением за 2020 год и ожидаемым исполнением за 2021 год</t>
  </si>
  <si>
    <t>2022 год к ожидаемому исполнению за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</si>
</sst>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i/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top" wrapText="1"/>
    </xf>
    <xf numFmtId="4" fontId="21" fillId="0" borderId="12" xfId="0" applyNumberFormat="1" applyFont="1" applyFill="1" applyBorder="1" applyAlignment="1">
      <alignment horizontal="right" vertical="center" wrapText="1"/>
    </xf>
    <xf numFmtId="165" fontId="21" fillId="0" borderId="12" xfId="56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justify" vertical="center" wrapText="1"/>
    </xf>
    <xf numFmtId="0" fontId="23" fillId="0" borderId="0" xfId="0" applyFont="1" applyFill="1" applyAlignment="1">
      <alignment/>
    </xf>
    <xf numFmtId="0" fontId="19" fillId="0" borderId="12" xfId="0" applyFont="1" applyFill="1" applyBorder="1" applyAlignment="1">
      <alignment horizontal="left" vertical="top" wrapText="1"/>
    </xf>
    <xf numFmtId="4" fontId="19" fillId="0" borderId="12" xfId="0" applyNumberFormat="1" applyFont="1" applyFill="1" applyBorder="1" applyAlignment="1">
      <alignment horizontal="right" vertical="center"/>
    </xf>
    <xf numFmtId="165" fontId="19" fillId="0" borderId="12" xfId="56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top"/>
    </xf>
    <xf numFmtId="0" fontId="24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39.8515625" style="21" customWidth="1"/>
    <col min="2" max="2" width="16.57421875" style="21" customWidth="1"/>
    <col min="3" max="3" width="15.140625" style="2" customWidth="1"/>
    <col min="4" max="4" width="15.00390625" style="2" customWidth="1"/>
    <col min="5" max="5" width="14.28125" style="2" customWidth="1"/>
    <col min="6" max="6" width="15.421875" style="2" customWidth="1"/>
    <col min="7" max="7" width="15.00390625" style="2" customWidth="1"/>
    <col min="8" max="8" width="14.140625" style="2" customWidth="1"/>
    <col min="9" max="9" width="14.28125" style="2" customWidth="1"/>
    <col min="10" max="10" width="14.7109375" style="2" customWidth="1"/>
    <col min="11" max="12" width="14.140625" style="2" customWidth="1"/>
    <col min="13" max="16384" width="9.140625" style="2" customWidth="1"/>
  </cols>
  <sheetData>
    <row r="1" spans="1:12" ht="33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="3" customFormat="1" ht="22.5" customHeight="1">
      <c r="L2" s="4" t="s">
        <v>7</v>
      </c>
    </row>
    <row r="3" spans="1:12" s="8" customFormat="1" ht="15.75" customHeight="1">
      <c r="A3" s="5" t="s">
        <v>0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26</v>
      </c>
      <c r="G3" s="7" t="s">
        <v>15</v>
      </c>
      <c r="H3" s="6" t="s">
        <v>20</v>
      </c>
      <c r="I3" s="6" t="s">
        <v>21</v>
      </c>
      <c r="J3" s="7" t="s">
        <v>22</v>
      </c>
      <c r="K3" s="6" t="s">
        <v>23</v>
      </c>
      <c r="L3" s="6" t="s">
        <v>24</v>
      </c>
    </row>
    <row r="4" spans="1:12" s="8" customFormat="1" ht="47.25" customHeight="1">
      <c r="A4" s="9"/>
      <c r="B4" s="6"/>
      <c r="C4" s="6"/>
      <c r="D4" s="6"/>
      <c r="E4" s="6"/>
      <c r="F4" s="6"/>
      <c r="G4" s="10"/>
      <c r="H4" s="6"/>
      <c r="I4" s="6"/>
      <c r="J4" s="10"/>
      <c r="K4" s="6"/>
      <c r="L4" s="6"/>
    </row>
    <row r="5" spans="1:12" ht="15.75" customHeight="1">
      <c r="A5" s="11">
        <v>1</v>
      </c>
      <c r="B5" s="11">
        <v>2</v>
      </c>
      <c r="C5" s="11">
        <v>3</v>
      </c>
      <c r="D5" s="11">
        <v>4</v>
      </c>
      <c r="E5" s="11" t="s">
        <v>1</v>
      </c>
      <c r="F5" s="11" t="s">
        <v>2</v>
      </c>
      <c r="G5" s="11">
        <v>7</v>
      </c>
      <c r="H5" s="11" t="s">
        <v>3</v>
      </c>
      <c r="I5" s="11" t="s">
        <v>4</v>
      </c>
      <c r="J5" s="11">
        <v>10</v>
      </c>
      <c r="K5" s="11" t="s">
        <v>5</v>
      </c>
      <c r="L5" s="11" t="s">
        <v>6</v>
      </c>
    </row>
    <row r="6" spans="1:12" ht="30">
      <c r="A6" s="12" t="s">
        <v>9</v>
      </c>
      <c r="B6" s="13">
        <f>35190282.25</f>
        <v>35190282.25</v>
      </c>
      <c r="C6" s="13">
        <f>26541270.43</f>
        <v>26541270.43</v>
      </c>
      <c r="D6" s="13">
        <f>25899137.63</f>
        <v>25899137.63</v>
      </c>
      <c r="E6" s="14">
        <f aca="true" t="shared" si="0" ref="E6:E12">D6/B6</f>
        <v>0.7359741375760065</v>
      </c>
      <c r="F6" s="14">
        <f aca="true" t="shared" si="1" ref="F6:F11">D6/C6</f>
        <v>0.9758062523158579</v>
      </c>
      <c r="G6" s="13">
        <f>19800541.43</f>
        <v>19800541.43</v>
      </c>
      <c r="H6" s="14">
        <f aca="true" t="shared" si="2" ref="H6:H12">G6/B6</f>
        <v>0.5626707194143065</v>
      </c>
      <c r="I6" s="14">
        <f aca="true" t="shared" si="3" ref="I6:I11">G6/C6</f>
        <v>0.7460283968780616</v>
      </c>
      <c r="J6" s="13">
        <f>19361897.41</f>
        <v>19361897.41</v>
      </c>
      <c r="K6" s="14">
        <f aca="true" t="shared" si="4" ref="K6:K12">J6/B6</f>
        <v>0.550205800352738</v>
      </c>
      <c r="L6" s="14">
        <f aca="true" t="shared" si="5" ref="L6:L11">J6/C6</f>
        <v>0.7295015308730268</v>
      </c>
    </row>
    <row r="7" spans="1:12" ht="30">
      <c r="A7" s="12" t="s">
        <v>10</v>
      </c>
      <c r="B7" s="13">
        <f>69625681.32</f>
        <v>69625681.32</v>
      </c>
      <c r="C7" s="13">
        <f>86129312.65</f>
        <v>86129312.65</v>
      </c>
      <c r="D7" s="13">
        <f>52135268.32</f>
        <v>52135268.32</v>
      </c>
      <c r="E7" s="14">
        <f t="shared" si="0"/>
        <v>0.7487936538873643</v>
      </c>
      <c r="F7" s="14">
        <f t="shared" si="1"/>
        <v>0.605313878816842</v>
      </c>
      <c r="G7" s="13">
        <f>43820223.17</f>
        <v>43820223.17</v>
      </c>
      <c r="H7" s="14">
        <f t="shared" si="2"/>
        <v>0.6293686803379637</v>
      </c>
      <c r="I7" s="14">
        <f t="shared" si="3"/>
        <v>0.5087724703907758</v>
      </c>
      <c r="J7" s="13">
        <f>42485914.94</f>
        <v>42485914.94</v>
      </c>
      <c r="K7" s="14">
        <f t="shared" si="4"/>
        <v>0.6102046563068376</v>
      </c>
      <c r="L7" s="14">
        <f t="shared" si="5"/>
        <v>0.4932805526110279</v>
      </c>
    </row>
    <row r="8" spans="1:12" ht="19.5" customHeight="1">
      <c r="A8" s="15" t="s">
        <v>11</v>
      </c>
      <c r="B8" s="13">
        <f>400250</f>
        <v>400250</v>
      </c>
      <c r="C8" s="13">
        <f>488705</f>
        <v>488705</v>
      </c>
      <c r="D8" s="13">
        <f>775000</f>
        <v>775000</v>
      </c>
      <c r="E8" s="14">
        <f t="shared" si="0"/>
        <v>1.9362898188632105</v>
      </c>
      <c r="F8" s="14">
        <f t="shared" si="1"/>
        <v>1.5858237587092419</v>
      </c>
      <c r="G8" s="13">
        <f>775000</f>
        <v>775000</v>
      </c>
      <c r="H8" s="14">
        <f t="shared" si="2"/>
        <v>1.9362898188632105</v>
      </c>
      <c r="I8" s="14">
        <f t="shared" si="3"/>
        <v>1.5858237587092419</v>
      </c>
      <c r="J8" s="13">
        <f>775000</f>
        <v>775000</v>
      </c>
      <c r="K8" s="14">
        <f t="shared" si="4"/>
        <v>1.9362898188632105</v>
      </c>
      <c r="L8" s="14">
        <f t="shared" si="5"/>
        <v>1.5858237587092419</v>
      </c>
    </row>
    <row r="9" spans="1:12" ht="44.25" customHeight="1">
      <c r="A9" s="12" t="s">
        <v>14</v>
      </c>
      <c r="B9" s="13">
        <f>1242115.06</f>
        <v>1242115.06</v>
      </c>
      <c r="C9" s="13">
        <f>0</f>
        <v>0</v>
      </c>
      <c r="D9" s="13">
        <f>1463068.19</f>
        <v>1463068.19</v>
      </c>
      <c r="E9" s="14">
        <f t="shared" si="0"/>
        <v>1.1778845914644975</v>
      </c>
      <c r="F9" s="14">
        <f>0</f>
        <v>0</v>
      </c>
      <c r="G9" s="13">
        <f>1463068.19</f>
        <v>1463068.19</v>
      </c>
      <c r="H9" s="14">
        <f t="shared" si="2"/>
        <v>1.1778845914644975</v>
      </c>
      <c r="I9" s="14">
        <f>0</f>
        <v>0</v>
      </c>
      <c r="J9" s="13">
        <f>1463068.19</f>
        <v>1463068.19</v>
      </c>
      <c r="K9" s="14">
        <f t="shared" si="4"/>
        <v>1.1778845914644975</v>
      </c>
      <c r="L9" s="14">
        <f>0</f>
        <v>0</v>
      </c>
    </row>
    <row r="10" spans="1:12" s="16" customFormat="1" ht="30" hidden="1">
      <c r="A10" s="12" t="s">
        <v>12</v>
      </c>
      <c r="B10" s="13">
        <f>0</f>
        <v>0</v>
      </c>
      <c r="C10" s="13"/>
      <c r="D10" s="13"/>
      <c r="E10" s="14" t="e">
        <f t="shared" si="0"/>
        <v>#DIV/0!</v>
      </c>
      <c r="F10" s="14" t="e">
        <f t="shared" si="1"/>
        <v>#DIV/0!</v>
      </c>
      <c r="G10" s="13"/>
      <c r="H10" s="14" t="e">
        <f t="shared" si="2"/>
        <v>#DIV/0!</v>
      </c>
      <c r="I10" s="14" t="e">
        <f t="shared" si="3"/>
        <v>#DIV/0!</v>
      </c>
      <c r="J10" s="13"/>
      <c r="K10" s="14" t="e">
        <f t="shared" si="4"/>
        <v>#DIV/0!</v>
      </c>
      <c r="L10" s="14" t="e">
        <f t="shared" si="5"/>
        <v>#DIV/0!</v>
      </c>
    </row>
    <row r="11" spans="1:12" s="16" customFormat="1" ht="45">
      <c r="A11" s="12" t="s">
        <v>13</v>
      </c>
      <c r="B11" s="13">
        <f>94192200.74</f>
        <v>94192200.74</v>
      </c>
      <c r="C11" s="13">
        <f>9498688.7</f>
        <v>9498688.7</v>
      </c>
      <c r="D11" s="13">
        <f>1559629.47</f>
        <v>1559629.47</v>
      </c>
      <c r="E11" s="14">
        <f t="shared" si="0"/>
        <v>0.016557947024776143</v>
      </c>
      <c r="F11" s="14">
        <f t="shared" si="1"/>
        <v>0.16419418714079978</v>
      </c>
      <c r="G11" s="13">
        <f>58840</f>
        <v>58840</v>
      </c>
      <c r="H11" s="14">
        <f t="shared" si="2"/>
        <v>0.0006246801703085465</v>
      </c>
      <c r="I11" s="14">
        <f t="shared" si="3"/>
        <v>0.006194539252560198</v>
      </c>
      <c r="J11" s="13">
        <f>58840</f>
        <v>58840</v>
      </c>
      <c r="K11" s="14">
        <f t="shared" si="4"/>
        <v>0.0006246801703085465</v>
      </c>
      <c r="L11" s="14">
        <f t="shared" si="5"/>
        <v>0.006194539252560198</v>
      </c>
    </row>
    <row r="12" spans="1:12" ht="45.75" customHeight="1">
      <c r="A12" s="17" t="s">
        <v>8</v>
      </c>
      <c r="B12" s="18">
        <f>SUM(B6:B11)</f>
        <v>200650529.37</v>
      </c>
      <c r="C12" s="18">
        <f>SUM(C6:C11)</f>
        <v>122657976.78000002</v>
      </c>
      <c r="D12" s="18">
        <f>SUM(D6:D11)</f>
        <v>81832103.61</v>
      </c>
      <c r="E12" s="19">
        <f t="shared" si="0"/>
        <v>0.4078339781456615</v>
      </c>
      <c r="F12" s="19">
        <f>D12/C12</f>
        <v>0.6671568026657939</v>
      </c>
      <c r="G12" s="20">
        <f>SUM(G6:G11)</f>
        <v>65917672.79</v>
      </c>
      <c r="H12" s="19">
        <f t="shared" si="2"/>
        <v>0.32851980504097084</v>
      </c>
      <c r="I12" s="19">
        <f>G12/C12</f>
        <v>0.5374104034687469</v>
      </c>
      <c r="J12" s="20">
        <f>SUM(J6:J11)</f>
        <v>64144720.53999999</v>
      </c>
      <c r="K12" s="19">
        <f t="shared" si="4"/>
        <v>0.31968378424617555</v>
      </c>
      <c r="L12" s="19">
        <f>J12/C12</f>
        <v>0.5229559644135521</v>
      </c>
    </row>
    <row r="14" ht="15">
      <c r="C14" s="22"/>
    </row>
  </sheetData>
  <sheetProtection/>
  <mergeCells count="13">
    <mergeCell ref="B3:B4"/>
    <mergeCell ref="C3:C4"/>
    <mergeCell ref="D3:D4"/>
    <mergeCell ref="K3:K4"/>
    <mergeCell ref="L3:L4"/>
    <mergeCell ref="A1:L1"/>
    <mergeCell ref="E3:E4"/>
    <mergeCell ref="F3:F4"/>
    <mergeCell ref="G3:G4"/>
    <mergeCell ref="H3:H4"/>
    <mergeCell ref="I3:I4"/>
    <mergeCell ref="J3:J4"/>
    <mergeCell ref="A3:A4"/>
  </mergeCells>
  <printOptions/>
  <pageMargins left="0.7874015748031497" right="0.3937007874015748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2021-11-12T12:53:45Z</dcterms:modified>
  <cp:category/>
  <cp:version/>
  <cp:contentType/>
  <cp:contentStatus/>
</cp:coreProperties>
</file>