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разд'!$A$22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<sst xmlns="http://schemas.openxmlformats.org/spreadsheetml/2006/main" count="79" uniqueCount="78">
  <si>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</si>
  <si>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</si>
  <si>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</si>
  <si>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</si>
  <si>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</si>
  <si>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</si>
  <si>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</si>
  <si>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</si>
  <si>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</si>
  <si>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</si>
  <si>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</si>
  <si>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</si>
  <si>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</si>
  <si>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</si>
  <si>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</si>
  <si>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</si>
  <si>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</si>
  <si>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</si>
  <si>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</si>
  <si>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</si>
  <si>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</si>
  <si>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</si>
  <si>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</si>
  <si>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</si>
  <si>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</si>
  <si>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</si>
  <si>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</si>
  <si>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</si>
  <si>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</si>
  <si>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</si>
  <si>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</si>
  <si>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</si>
  <si>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</si>
  <si>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</si>
  <si>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</si>
  <si>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</si>
  <si>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</si>
  <si>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</si>
  <si>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</si>
  <si>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</si>
  <si>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</si>
  <si>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</si>
  <si>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</si>
  <si>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</si>
  <si>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</si>
  <si>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</si>
  <si>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</si>
  <si>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</si>
  <si>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</si>
  <si>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</si>
  <si>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</si>
  <si>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</si>
  <si>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</si>
  <si>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</si>
  <si>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</si>
  <si>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</si>
  <si>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</si>
  <si>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</si>
  <si>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</si>
  <si>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</si>
  <si>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</si>
  <si>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</si>
  <si>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2025 год</t>
  </si>
  <si>
    <t>Ивановской области</t>
  </si>
  <si>
    <t>"О бюджете Южского       
городского поселения       
на 2024 год и на плановый       
период 2025 и 2026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</si>
  <si>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2024 год и на плановый период 2025 и 2026 годов   </t>
  </si>
  <si>
    <t>2026 год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</si>
  <si>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</si>
  <si>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</si>
  <si>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</si>
  <si>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</si>
  <si>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</si>
  <si>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</si>
  <si>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</si>
  <si>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Приложение № 4</t>
  </si>
  <si>
    <t>"Приложение № 8</t>
  </si>
  <si>
    <t>"</t>
  </si>
  <si>
    <t>от 15.02.2024 № 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</si>
</sst>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5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5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5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top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4" width="19.140625" style="2" customWidth="1"/>
    <col min="5" max="5" width="19.421875" style="2" customWidth="1"/>
    <col min="6" max="16384" width="9.140625" style="2" customWidth="1"/>
  </cols>
  <sheetData>
    <row r="1" spans="1:7" ht="18.75">
      <c r="A1" s="23" t="s">
        <v>74</v>
      </c>
      <c r="B1" s="23"/>
      <c r="C1" s="23"/>
      <c r="D1" s="23"/>
      <c r="E1" s="23"/>
      <c r="F1" s="1"/>
      <c r="G1" s="1"/>
    </row>
    <row r="2" spans="1:7" ht="18.75">
      <c r="A2" s="23" t="s">
        <v>68</v>
      </c>
      <c r="B2" s="23"/>
      <c r="C2" s="23"/>
      <c r="D2" s="23"/>
      <c r="E2" s="23"/>
      <c r="F2" s="1"/>
      <c r="G2" s="1"/>
    </row>
    <row r="3" spans="1:7" ht="18.75">
      <c r="A3" s="23" t="s">
        <v>69</v>
      </c>
      <c r="B3" s="23"/>
      <c r="C3" s="23"/>
      <c r="D3" s="23"/>
      <c r="E3" s="23"/>
      <c r="F3" s="1"/>
      <c r="G3" s="1"/>
    </row>
    <row r="4" spans="1:7" ht="18.75">
      <c r="A4" s="23" t="s">
        <v>70</v>
      </c>
      <c r="B4" s="23"/>
      <c r="C4" s="23"/>
      <c r="D4" s="23"/>
      <c r="E4" s="23"/>
      <c r="F4" s="1"/>
      <c r="G4" s="1"/>
    </row>
    <row r="5" spans="1:7" ht="18.75">
      <c r="A5" s="23" t="s">
        <v>63</v>
      </c>
      <c r="B5" s="23"/>
      <c r="C5" s="23"/>
      <c r="D5" s="23"/>
      <c r="E5" s="23"/>
      <c r="F5" s="1"/>
      <c r="G5" s="1"/>
    </row>
    <row r="6" spans="1:7" ht="76.5" customHeight="1">
      <c r="A6" s="24" t="s">
        <v>71</v>
      </c>
      <c r="B6" s="24"/>
      <c r="C6" s="24"/>
      <c r="D6" s="24"/>
      <c r="E6" s="24"/>
      <c r="F6" s="1"/>
      <c r="G6" s="1"/>
    </row>
    <row r="7" spans="1:7" ht="18.75">
      <c r="A7" s="23" t="s">
        <v>72</v>
      </c>
      <c r="B7" s="23"/>
      <c r="C7" s="23"/>
      <c r="D7" s="23"/>
      <c r="E7" s="23"/>
      <c r="F7" s="1"/>
      <c r="G7" s="1"/>
    </row>
    <row r="8" spans="1:7" ht="18.75">
      <c r="A8" s="23" t="s">
        <v>73</v>
      </c>
      <c r="B8" s="23"/>
      <c r="C8" s="23"/>
      <c r="D8" s="23"/>
      <c r="E8" s="23"/>
      <c r="F8" s="1"/>
      <c r="G8" s="1"/>
    </row>
    <row r="9" spans="1:7" ht="18.75">
      <c r="A9" s="23" t="s">
        <v>77</v>
      </c>
      <c r="B9" s="23"/>
      <c r="C9" s="23"/>
      <c r="D9" s="23"/>
      <c r="E9" s="23"/>
      <c r="F9" s="1"/>
      <c r="G9" s="1"/>
    </row>
    <row r="11" spans="1:5" ht="18.75">
      <c r="A11" s="23" t="s">
        <v>75</v>
      </c>
      <c r="B11" s="23"/>
      <c r="C11" s="23"/>
      <c r="D11" s="23"/>
      <c r="E11" s="23"/>
    </row>
    <row r="12" spans="1:5" ht="18.75">
      <c r="A12" s="23" t="s">
        <v>52</v>
      </c>
      <c r="B12" s="23"/>
      <c r="C12" s="23"/>
      <c r="D12" s="23"/>
      <c r="E12" s="23"/>
    </row>
    <row r="13" spans="1:5" ht="18.75">
      <c r="A13" s="23" t="s">
        <v>17</v>
      </c>
      <c r="B13" s="23"/>
      <c r="C13" s="23"/>
      <c r="D13" s="23"/>
      <c r="E13" s="23"/>
    </row>
    <row r="14" spans="1:5" ht="18.75">
      <c r="A14" s="23" t="s">
        <v>18</v>
      </c>
      <c r="B14" s="23"/>
      <c r="C14" s="23"/>
      <c r="D14" s="23"/>
      <c r="E14" s="23"/>
    </row>
    <row r="15" spans="1:5" ht="18.75">
      <c r="A15" s="23" t="s">
        <v>19</v>
      </c>
      <c r="B15" s="23"/>
      <c r="C15" s="23"/>
      <c r="D15" s="23"/>
      <c r="E15" s="23"/>
    </row>
    <row r="16" spans="1:5" ht="18.75">
      <c r="A16" s="23" t="s">
        <v>63</v>
      </c>
      <c r="B16" s="23"/>
      <c r="C16" s="23"/>
      <c r="D16" s="23"/>
      <c r="E16" s="23"/>
    </row>
    <row r="17" spans="1:5" ht="75" customHeight="1">
      <c r="A17" s="28" t="s">
        <v>64</v>
      </c>
      <c r="B17" s="28"/>
      <c r="C17" s="28"/>
      <c r="D17" s="28"/>
      <c r="E17" s="28"/>
    </row>
    <row r="18" spans="1:5" ht="20.25" customHeight="1">
      <c r="A18" s="23" t="s">
        <v>67</v>
      </c>
      <c r="B18" s="23"/>
      <c r="C18" s="23"/>
      <c r="D18" s="23"/>
      <c r="E18" s="23"/>
    </row>
    <row r="19" ht="18.75">
      <c r="A19" s="21"/>
    </row>
    <row r="20" spans="1:5" ht="38.25" customHeight="1">
      <c r="A20" s="27" t="s">
        <v>65</v>
      </c>
      <c r="B20" s="27"/>
      <c r="C20" s="27"/>
      <c r="D20" s="27"/>
      <c r="E20" s="27"/>
    </row>
    <row r="21" spans="1:5" s="6" customFormat="1" ht="10.5" customHeight="1">
      <c r="A21" s="3"/>
      <c r="B21" s="4"/>
      <c r="C21" s="5"/>
      <c r="D21" s="5"/>
      <c r="E21" s="5"/>
    </row>
    <row r="22" spans="1:5" ht="19.5" customHeight="1">
      <c r="A22" s="29" t="s">
        <v>0</v>
      </c>
      <c r="B22" s="30" t="s">
        <v>1</v>
      </c>
      <c r="C22" s="29" t="s">
        <v>2</v>
      </c>
      <c r="D22" s="29"/>
      <c r="E22" s="29"/>
    </row>
    <row r="23" spans="1:5" ht="18.75" customHeight="1">
      <c r="A23" s="29"/>
      <c r="B23" s="31"/>
      <c r="C23" s="7" t="s">
        <v>57</v>
      </c>
      <c r="D23" s="7" t="s">
        <v>62</v>
      </c>
      <c r="E23" s="7" t="s">
        <v>66</v>
      </c>
    </row>
    <row r="24" spans="1:5" ht="18.75">
      <c r="A24" s="20">
        <v>1</v>
      </c>
      <c r="B24" s="22">
        <v>2</v>
      </c>
      <c r="C24" s="7">
        <v>3</v>
      </c>
      <c r="D24" s="7">
        <v>4</v>
      </c>
      <c r="E24" s="7">
        <v>5</v>
      </c>
    </row>
    <row r="25" spans="1:5" s="11" customFormat="1" ht="20.25" customHeight="1">
      <c r="A25" s="8" t="s">
        <v>12</v>
      </c>
      <c r="B25" s="9" t="s">
        <v>40</v>
      </c>
      <c r="C25" s="10">
        <f>SUM(C26:C30)</f>
        <v>9012349.809999999</v>
      </c>
      <c r="D25" s="10">
        <f>SUM(D26:D30)</f>
        <v>8896084.68</v>
      </c>
      <c r="E25" s="10">
        <f>SUM(E26:E30)</f>
        <v>8892484.68</v>
      </c>
    </row>
    <row r="26" spans="1:5" s="16" customFormat="1" ht="57.75" customHeight="1">
      <c r="A26" s="12" t="s">
        <v>13</v>
      </c>
      <c r="B26" s="13" t="s">
        <v>3</v>
      </c>
      <c r="C26" s="14">
        <f>1112441+11320.92+3418.92</f>
        <v>1127180.8399999999</v>
      </c>
      <c r="D26" s="14">
        <f>1112441</f>
        <v>1112441</v>
      </c>
      <c r="E26" s="15">
        <f>1112441</f>
        <v>1112441</v>
      </c>
    </row>
    <row r="27" spans="1:5" ht="75">
      <c r="A27" s="12" t="s">
        <v>14</v>
      </c>
      <c r="B27" s="13" t="s">
        <v>39</v>
      </c>
      <c r="C27" s="14">
        <f>1983076.75-12564+17733.71+5355.58</f>
        <v>1993602.04</v>
      </c>
      <c r="D27" s="14">
        <f>1983076.75</f>
        <v>1983076.75</v>
      </c>
      <c r="E27" s="15">
        <f>1983076.75</f>
        <v>1983076.75</v>
      </c>
    </row>
    <row r="28" spans="1:5" ht="83.25" customHeight="1">
      <c r="A28" s="12" t="s">
        <v>58</v>
      </c>
      <c r="B28" s="13" t="s">
        <v>59</v>
      </c>
      <c r="C28" s="14">
        <f>3600</f>
        <v>3600</v>
      </c>
      <c r="D28" s="14">
        <f>3600</f>
        <v>3600</v>
      </c>
      <c r="E28" s="15">
        <f>0</f>
        <v>0</v>
      </c>
    </row>
    <row r="29" spans="1:5" ht="18.75">
      <c r="A29" s="12" t="s">
        <v>15</v>
      </c>
      <c r="B29" s="13" t="s">
        <v>4</v>
      </c>
      <c r="C29" s="14">
        <f>300000</f>
        <v>300000</v>
      </c>
      <c r="D29" s="14">
        <f>300000</f>
        <v>300000</v>
      </c>
      <c r="E29" s="15">
        <f>300000</f>
        <v>300000</v>
      </c>
    </row>
    <row r="30" spans="1:5" ht="18.75">
      <c r="A30" s="12" t="s">
        <v>16</v>
      </c>
      <c r="B30" s="13" t="s">
        <v>41</v>
      </c>
      <c r="C30" s="14">
        <f>5576966.93+6000+5000</f>
        <v>5587966.93</v>
      </c>
      <c r="D30" s="14">
        <f>5496966.93</f>
        <v>5496966.93</v>
      </c>
      <c r="E30" s="15">
        <f>5496966.93</f>
        <v>5496966.93</v>
      </c>
    </row>
    <row r="31" spans="1:5" ht="56.25">
      <c r="A31" s="8" t="s">
        <v>20</v>
      </c>
      <c r="B31" s="9" t="s">
        <v>42</v>
      </c>
      <c r="C31" s="10">
        <f>SUM(C32:C34)</f>
        <v>523500</v>
      </c>
      <c r="D31" s="10">
        <f>SUM(D32:D34)</f>
        <v>473500</v>
      </c>
      <c r="E31" s="10">
        <f>SUM(E32:E34)</f>
        <v>473500</v>
      </c>
    </row>
    <row r="32" spans="1:5" s="16" customFormat="1" ht="23.25" customHeight="1">
      <c r="A32" s="12" t="s">
        <v>21</v>
      </c>
      <c r="B32" s="13" t="s">
        <v>55</v>
      </c>
      <c r="C32" s="14">
        <f>12000</f>
        <v>12000</v>
      </c>
      <c r="D32" s="14">
        <f>12000</f>
        <v>12000</v>
      </c>
      <c r="E32" s="15">
        <f>12000</f>
        <v>12000</v>
      </c>
    </row>
    <row r="33" spans="1:5" ht="76.5" customHeight="1">
      <c r="A33" s="12" t="s">
        <v>22</v>
      </c>
      <c r="B33" s="13" t="s">
        <v>56</v>
      </c>
      <c r="C33" s="14">
        <f>311500</f>
        <v>311500</v>
      </c>
      <c r="D33" s="14">
        <f>261500</f>
        <v>261500</v>
      </c>
      <c r="E33" s="15">
        <f>261500</f>
        <v>261500</v>
      </c>
    </row>
    <row r="34" spans="1:5" ht="56.25">
      <c r="A34" s="12" t="s">
        <v>36</v>
      </c>
      <c r="B34" s="13" t="s">
        <v>37</v>
      </c>
      <c r="C34" s="14">
        <f>200000</f>
        <v>200000</v>
      </c>
      <c r="D34" s="14">
        <f>200000</f>
        <v>200000</v>
      </c>
      <c r="E34" s="15">
        <f>200000</f>
        <v>200000</v>
      </c>
    </row>
    <row r="35" spans="1:5" ht="23.25" customHeight="1">
      <c r="A35" s="8" t="s">
        <v>23</v>
      </c>
      <c r="B35" s="9" t="s">
        <v>43</v>
      </c>
      <c r="C35" s="10">
        <f>SUM(C36:C39)</f>
        <v>46760963.230000004</v>
      </c>
      <c r="D35" s="10">
        <f>SUM(D36:D39)</f>
        <v>43632465.39</v>
      </c>
      <c r="E35" s="10">
        <f>SUM(E36:E39)</f>
        <v>50490060.94</v>
      </c>
    </row>
    <row r="36" spans="1:5" ht="23.25" customHeight="1">
      <c r="A36" s="12" t="s">
        <v>53</v>
      </c>
      <c r="B36" s="13" t="s">
        <v>54</v>
      </c>
      <c r="C36" s="14">
        <f>340000</f>
        <v>340000</v>
      </c>
      <c r="D36" s="14">
        <f>340000</f>
        <v>340000</v>
      </c>
      <c r="E36" s="14">
        <f>340000</f>
        <v>340000</v>
      </c>
    </row>
    <row r="37" spans="1:5" ht="18.75">
      <c r="A37" s="12" t="s">
        <v>24</v>
      </c>
      <c r="B37" s="13" t="s">
        <v>5</v>
      </c>
      <c r="C37" s="14">
        <f>3860422.67+329543.3</f>
        <v>4189965.9699999997</v>
      </c>
      <c r="D37" s="14">
        <f>3514208.08</f>
        <v>3514208.08</v>
      </c>
      <c r="E37" s="15">
        <f>3514208.08</f>
        <v>3514208.08</v>
      </c>
    </row>
    <row r="38" spans="1:5" ht="18.75">
      <c r="A38" s="12" t="s">
        <v>25</v>
      </c>
      <c r="B38" s="13" t="s">
        <v>44</v>
      </c>
      <c r="C38" s="14">
        <f>39634256.06-4230135.55+2183928.36+2046207.19+1640912.81+609328.39+286500</f>
        <v>42170997.260000005</v>
      </c>
      <c r="D38" s="14">
        <f>41133006.31-2168717+773300-19332</f>
        <v>39718257.31</v>
      </c>
      <c r="E38" s="15">
        <f>29739053.04+17529219.82-4541820+4052000-202600</f>
        <v>46575852.86</v>
      </c>
    </row>
    <row r="39" spans="1:5" ht="37.5">
      <c r="A39" s="12" t="s">
        <v>26</v>
      </c>
      <c r="B39" s="13" t="s">
        <v>38</v>
      </c>
      <c r="C39" s="14">
        <f>60000</f>
        <v>60000</v>
      </c>
      <c r="D39" s="14">
        <f>60000</f>
        <v>60000</v>
      </c>
      <c r="E39" s="15">
        <f>60000</f>
        <v>60000</v>
      </c>
    </row>
    <row r="40" spans="1:5" ht="37.5">
      <c r="A40" s="8" t="s">
        <v>27</v>
      </c>
      <c r="B40" s="9" t="s">
        <v>45</v>
      </c>
      <c r="C40" s="10">
        <f>SUM(C41:C43)</f>
        <v>48257276.71</v>
      </c>
      <c r="D40" s="10">
        <f>SUM(D41:D43)</f>
        <v>24467079.38</v>
      </c>
      <c r="E40" s="10">
        <f>SUM(E41:E43)</f>
        <v>24467079.32</v>
      </c>
    </row>
    <row r="41" spans="1:5" ht="18.75">
      <c r="A41" s="12" t="s">
        <v>29</v>
      </c>
      <c r="B41" s="17" t="s">
        <v>31</v>
      </c>
      <c r="C41" s="14">
        <f>1417179.2+134666.67</f>
        <v>1551845.8699999999</v>
      </c>
      <c r="D41" s="14">
        <f>1717179.2</f>
        <v>1717179.2</v>
      </c>
      <c r="E41" s="15">
        <f>1717179.2</f>
        <v>1717179.2</v>
      </c>
    </row>
    <row r="42" spans="1:5" ht="18.75">
      <c r="A42" s="12" t="s">
        <v>28</v>
      </c>
      <c r="B42" s="13" t="s">
        <v>6</v>
      </c>
      <c r="C42" s="14">
        <f>3323844.79+7985182.67-97400+97400+510574+100000+3084323.02</f>
        <v>15003924.48</v>
      </c>
      <c r="D42" s="14">
        <f>2903572</f>
        <v>2903572</v>
      </c>
      <c r="E42" s="15">
        <f>2903572</f>
        <v>2903572</v>
      </c>
    </row>
    <row r="43" spans="1:5" ht="18.75">
      <c r="A43" s="12" t="s">
        <v>30</v>
      </c>
      <c r="B43" s="13" t="s">
        <v>46</v>
      </c>
      <c r="C43" s="14">
        <f>26928128.17+3000000+745352+653712.08+310080.23+64233.88</f>
        <v>31701506.36</v>
      </c>
      <c r="D43" s="14">
        <f>19846328.18</f>
        <v>19846328.18</v>
      </c>
      <c r="E43" s="15">
        <f>19846328.12</f>
        <v>19846328.12</v>
      </c>
    </row>
    <row r="44" spans="1:5" ht="18.75">
      <c r="A44" s="8" t="s">
        <v>32</v>
      </c>
      <c r="B44" s="9" t="s">
        <v>7</v>
      </c>
      <c r="C44" s="10">
        <f>C46+C45</f>
        <v>38720</v>
      </c>
      <c r="D44" s="10">
        <f>D46+D45</f>
        <v>38720</v>
      </c>
      <c r="E44" s="10">
        <f>E46+E45</f>
        <v>38720</v>
      </c>
    </row>
    <row r="45" spans="1:5" ht="0.75" customHeight="1" hidden="1">
      <c r="A45" s="12" t="s">
        <v>60</v>
      </c>
      <c r="B45" s="18" t="s">
        <v>61</v>
      </c>
      <c r="C45" s="14"/>
      <c r="D45" s="14"/>
      <c r="E45" s="14"/>
    </row>
    <row r="46" spans="1:5" ht="18.75">
      <c r="A46" s="12" t="s">
        <v>33</v>
      </c>
      <c r="B46" s="13" t="s">
        <v>8</v>
      </c>
      <c r="C46" s="14">
        <f>38720</f>
        <v>38720</v>
      </c>
      <c r="D46" s="14">
        <f>38720</f>
        <v>38720</v>
      </c>
      <c r="E46" s="15">
        <f>38720</f>
        <v>38720</v>
      </c>
    </row>
    <row r="47" spans="1:5" ht="18.75">
      <c r="A47" s="8" t="s">
        <v>34</v>
      </c>
      <c r="B47" s="9" t="s">
        <v>47</v>
      </c>
      <c r="C47" s="10">
        <f>C48</f>
        <v>30244480.25</v>
      </c>
      <c r="D47" s="10">
        <f>D48</f>
        <v>21643959.18</v>
      </c>
      <c r="E47" s="10">
        <f>E48</f>
        <v>21343959.18</v>
      </c>
    </row>
    <row r="48" spans="1:5" ht="18.75">
      <c r="A48" s="12" t="s">
        <v>35</v>
      </c>
      <c r="B48" s="13" t="s">
        <v>48</v>
      </c>
      <c r="C48" s="14">
        <f>21661359.18+803473.68-1121650.92+8901298.31</f>
        <v>30244480.25</v>
      </c>
      <c r="D48" s="14">
        <f>21643959.18</f>
        <v>21643959.18</v>
      </c>
      <c r="E48" s="15">
        <f>21343959.18</f>
        <v>21343959.18</v>
      </c>
    </row>
    <row r="49" spans="1:5" ht="18.75">
      <c r="A49" s="8">
        <v>1000</v>
      </c>
      <c r="B49" s="9" t="s">
        <v>49</v>
      </c>
      <c r="C49" s="10">
        <f>SUM(C50:C51)</f>
        <v>1784677.99</v>
      </c>
      <c r="D49" s="10">
        <f>SUM(D50:D51)</f>
        <v>1784677.99</v>
      </c>
      <c r="E49" s="10">
        <f>SUM(E50:E51)</f>
        <v>1784677.99</v>
      </c>
    </row>
    <row r="50" spans="1:5" ht="18.75">
      <c r="A50" s="12">
        <v>1001</v>
      </c>
      <c r="B50" s="13" t="s">
        <v>9</v>
      </c>
      <c r="C50" s="14">
        <f>256609.8</f>
        <v>256609.8</v>
      </c>
      <c r="D50" s="14">
        <f>256609.8</f>
        <v>256609.8</v>
      </c>
      <c r="E50" s="15">
        <f>256609.8</f>
        <v>256609.8</v>
      </c>
    </row>
    <row r="51" spans="1:5" ht="18.75">
      <c r="A51" s="12">
        <v>1003</v>
      </c>
      <c r="B51" s="13" t="s">
        <v>50</v>
      </c>
      <c r="C51" s="14">
        <f>1528068.19</f>
        <v>1528068.19</v>
      </c>
      <c r="D51" s="14">
        <f>1528068.19</f>
        <v>1528068.19</v>
      </c>
      <c r="E51" s="15">
        <f>1528068.19</f>
        <v>1528068.19</v>
      </c>
    </row>
    <row r="52" spans="1:5" ht="18.75">
      <c r="A52" s="8">
        <v>1100</v>
      </c>
      <c r="B52" s="9" t="s">
        <v>10</v>
      </c>
      <c r="C52" s="10">
        <f>C53</f>
        <v>77000</v>
      </c>
      <c r="D52" s="10">
        <f>D53</f>
        <v>182717.71</v>
      </c>
      <c r="E52" s="10">
        <f>E53</f>
        <v>182717.71</v>
      </c>
    </row>
    <row r="53" spans="1:5" ht="18.75">
      <c r="A53" s="12">
        <v>1102</v>
      </c>
      <c r="B53" s="13" t="s">
        <v>11</v>
      </c>
      <c r="C53" s="14">
        <f>77000</f>
        <v>77000</v>
      </c>
      <c r="D53" s="14">
        <f>182717.71</f>
        <v>182717.71</v>
      </c>
      <c r="E53" s="15">
        <f>182717.71</f>
        <v>182717.71</v>
      </c>
    </row>
    <row r="54" spans="1:5" ht="23.25" customHeight="1">
      <c r="A54" s="25" t="s">
        <v>51</v>
      </c>
      <c r="B54" s="26"/>
      <c r="C54" s="10">
        <f>C25+C31+C35+C40+C44+C47+C49+C52</f>
        <v>136698967.99</v>
      </c>
      <c r="D54" s="10">
        <f>D25+D31+D35+D40+D44+D47+D49+D52</f>
        <v>101119204.32999998</v>
      </c>
      <c r="E54" s="10">
        <f>E25+E31+E35+E40+E44+E47+E49+E52</f>
        <v>107673199.82</v>
      </c>
    </row>
    <row r="55" spans="1:5" s="16" customFormat="1" ht="17.25" customHeight="1">
      <c r="A55" s="2"/>
      <c r="B55" s="2"/>
      <c r="C55" s="2"/>
      <c r="D55" s="2"/>
      <c r="E55" s="19" t="s">
        <v>76</v>
      </c>
    </row>
  </sheetData>
  <sheetProtection/>
  <mergeCells count="22">
    <mergeCell ref="A16:E16"/>
    <mergeCell ref="A1:E1"/>
    <mergeCell ref="A2:E2"/>
    <mergeCell ref="A3:E3"/>
    <mergeCell ref="A4:E4"/>
    <mergeCell ref="A5:E5"/>
    <mergeCell ref="A14:E14"/>
    <mergeCell ref="A8:E8"/>
    <mergeCell ref="A9:E9"/>
    <mergeCell ref="A54:B54"/>
    <mergeCell ref="A20:E20"/>
    <mergeCell ref="A17:E17"/>
    <mergeCell ref="A18:E18"/>
    <mergeCell ref="A22:A23"/>
    <mergeCell ref="B22:B23"/>
    <mergeCell ref="C22:E22"/>
    <mergeCell ref="A11:E11"/>
    <mergeCell ref="A6:E6"/>
    <mergeCell ref="A7:E7"/>
    <mergeCell ref="A12:E12"/>
    <mergeCell ref="A15:E15"/>
    <mergeCell ref="A13:E13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2024-02-19T06:44:47Z</dcterms:modified>
  <cp:category/>
  <cp:version/>
  <cp:contentType/>
  <cp:contentStatus/>
</cp:coreProperties>
</file>