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<sst xmlns="http://schemas.openxmlformats.org/spreadsheetml/2006/main" count="75" uniqueCount="75">
  <si>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</si>
  <si>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</si>
  <si>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</si>
  <si>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</si>
  <si>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</si>
  <si>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</si>
  <si>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</si>
  <si>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</si>
  <si>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</si>
  <si>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</si>
  <si>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</si>
  <si>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</si>
  <si>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</si>
  <si>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</si>
  <si>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</si>
  <si>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</si>
  <si>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</si>
  <si>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</si>
  <si>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</si>
  <si>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</si>
  <si>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</si>
  <si>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</si>
  <si>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</si>
  <si>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</si>
  <si>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</si>
  <si>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</si>
  <si>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</si>
  <si>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</si>
  <si>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</si>
  <si>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</si>
  <si>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</si>
  <si>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</si>
  <si>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</si>
  <si>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</si>
  <si>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</si>
  <si>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</si>
  <si>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</si>
  <si>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</si>
  <si>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</si>
  <si>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</si>
  <si>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</si>
  <si>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</si>
  <si>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</si>
  <si>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</si>
  <si>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</si>
  <si>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</si>
  <si>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</si>
  <si>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</si>
  <si>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</si>
  <si>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</si>
  <si>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</si>
  <si>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</si>
  <si>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</si>
  <si>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</si>
  <si>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</si>
  <si>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</si>
  <si>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</si>
  <si>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</si>
  <si>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</si>
  <si>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</si>
  <si>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</si>
  <si>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</si>
  <si>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</si>
  <si>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</si>
  <si>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</si>
  <si>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</si>
  <si>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</si>
  <si>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</si>
  <si>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</si>
  <si>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</si>
  <si>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</si>
  <si>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</si>
  <si>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</si>
  <si>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4</t>
  </si>
  <si>
    <t>от 27.01.2022 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</si>
</sst>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0" fillId="0" borderId="0" xfId="0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2" t="s">
        <v>73</v>
      </c>
      <c r="B1" s="22"/>
      <c r="C1" s="22"/>
      <c r="D1" s="22"/>
      <c r="E1" s="22"/>
    </row>
    <row r="2" spans="1:5" ht="18.75" customHeight="1">
      <c r="A2" s="22" t="s">
        <v>67</v>
      </c>
      <c r="B2" s="22"/>
      <c r="C2" s="22"/>
      <c r="D2" s="22"/>
      <c r="E2" s="22"/>
    </row>
    <row r="3" spans="1:5" ht="18.75" customHeight="1">
      <c r="A3" s="22" t="s">
        <v>68</v>
      </c>
      <c r="B3" s="22"/>
      <c r="C3" s="22"/>
      <c r="D3" s="22"/>
      <c r="E3" s="22"/>
    </row>
    <row r="4" spans="1:5" ht="18.75" customHeight="1">
      <c r="A4" s="22" t="s">
        <v>69</v>
      </c>
      <c r="B4" s="22"/>
      <c r="C4" s="22"/>
      <c r="D4" s="22"/>
      <c r="E4" s="22"/>
    </row>
    <row r="5" spans="1:5" ht="76.5" customHeight="1">
      <c r="A5" s="22" t="s">
        <v>70</v>
      </c>
      <c r="B5" s="22"/>
      <c r="C5" s="22"/>
      <c r="D5" s="22"/>
      <c r="E5" s="22"/>
    </row>
    <row r="6" spans="1:5" ht="18.75" customHeight="1">
      <c r="A6" s="22" t="s">
        <v>71</v>
      </c>
      <c r="B6" s="22"/>
      <c r="C6" s="22"/>
      <c r="D6" s="22"/>
      <c r="E6" s="22"/>
    </row>
    <row r="7" spans="1:5" ht="18.75" customHeight="1">
      <c r="A7" s="22" t="s">
        <v>72</v>
      </c>
      <c r="B7" s="22"/>
      <c r="C7" s="22"/>
      <c r="D7" s="22"/>
      <c r="E7" s="22"/>
    </row>
    <row r="8" spans="1:5" ht="18.75" customHeight="1">
      <c r="A8" s="22" t="s">
        <v>74</v>
      </c>
      <c r="B8" s="22"/>
      <c r="C8" s="22"/>
      <c r="D8" s="22"/>
      <c r="E8" s="22"/>
    </row>
    <row r="9" spans="1:5" ht="15">
      <c r="A9" s="29"/>
      <c r="B9" s="30"/>
      <c r="C9" s="30"/>
      <c r="D9" s="30"/>
      <c r="E9" s="30"/>
    </row>
    <row r="11" spans="1:5" ht="18.75">
      <c r="A11" s="27" t="s">
        <v>65</v>
      </c>
      <c r="B11" s="27"/>
      <c r="C11" s="27"/>
      <c r="D11" s="27"/>
      <c r="E11" s="27"/>
    </row>
    <row r="12" spans="1:5" ht="18.75">
      <c r="A12" s="27" t="s">
        <v>52</v>
      </c>
      <c r="B12" s="27"/>
      <c r="C12" s="27"/>
      <c r="D12" s="27"/>
      <c r="E12" s="27"/>
    </row>
    <row r="13" spans="1:5" ht="18.75">
      <c r="A13" s="27" t="s">
        <v>17</v>
      </c>
      <c r="B13" s="27"/>
      <c r="C13" s="27"/>
      <c r="D13" s="27"/>
      <c r="E13" s="27"/>
    </row>
    <row r="14" spans="1:5" ht="18.75">
      <c r="A14" s="27" t="s">
        <v>18</v>
      </c>
      <c r="B14" s="27"/>
      <c r="C14" s="27"/>
      <c r="D14" s="27"/>
      <c r="E14" s="27"/>
    </row>
    <row r="15" spans="1:5" ht="18.75">
      <c r="A15" s="27" t="s">
        <v>19</v>
      </c>
      <c r="B15" s="27"/>
      <c r="C15" s="27"/>
      <c r="D15" s="27"/>
      <c r="E15" s="27"/>
    </row>
    <row r="16" spans="1:5" ht="75" customHeight="1">
      <c r="A16" s="26" t="s">
        <v>59</v>
      </c>
      <c r="B16" s="26"/>
      <c r="C16" s="26"/>
      <c r="D16" s="26"/>
      <c r="E16" s="26"/>
    </row>
    <row r="17" spans="1:5" ht="20.25" customHeight="1">
      <c r="A17" s="27" t="s">
        <v>64</v>
      </c>
      <c r="B17" s="27"/>
      <c r="C17" s="27"/>
      <c r="D17" s="27"/>
      <c r="E17" s="27"/>
    </row>
    <row r="18" ht="18.75">
      <c r="A18" s="18"/>
    </row>
    <row r="19" spans="1:5" ht="57.75" customHeight="1">
      <c r="A19" s="25" t="s">
        <v>60</v>
      </c>
      <c r="B19" s="25"/>
      <c r="C19" s="25"/>
      <c r="D19" s="25"/>
      <c r="E19" s="25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8" t="s">
        <v>0</v>
      </c>
      <c r="B21" s="31" t="s">
        <v>1</v>
      </c>
      <c r="C21" s="28" t="s">
        <v>2</v>
      </c>
      <c r="D21" s="28"/>
      <c r="E21" s="28"/>
    </row>
    <row r="22" spans="1:5" ht="18.75" customHeight="1">
      <c r="A22" s="28"/>
      <c r="B22" s="32"/>
      <c r="C22" s="7" t="s">
        <v>53</v>
      </c>
      <c r="D22" s="7" t="s">
        <v>58</v>
      </c>
      <c r="E22" s="7" t="s">
        <v>61</v>
      </c>
    </row>
    <row r="23" spans="1:5" ht="18.75">
      <c r="A23" s="19">
        <v>1</v>
      </c>
      <c r="B23" s="20">
        <v>2</v>
      </c>
      <c r="C23" s="7">
        <v>3</v>
      </c>
      <c r="D23" s="7">
        <v>4</v>
      </c>
      <c r="E23" s="7">
        <v>5</v>
      </c>
    </row>
    <row r="24" spans="1:5" s="11" customFormat="1" ht="20.25" customHeight="1">
      <c r="A24" s="8" t="s">
        <v>12</v>
      </c>
      <c r="B24" s="9" t="s">
        <v>40</v>
      </c>
      <c r="C24" s="10">
        <f>SUM(C25:C29)</f>
        <v>7614032.88</v>
      </c>
      <c r="D24" s="10">
        <f>SUM(D25:D29)</f>
        <v>7599580.989999999</v>
      </c>
      <c r="E24" s="10">
        <f>SUM(E25:E29)</f>
        <v>7599580.989999999</v>
      </c>
    </row>
    <row r="25" spans="1:5" s="15" customFormat="1" ht="57.75" customHeight="1">
      <c r="A25" s="12" t="s">
        <v>13</v>
      </c>
      <c r="B25" s="2" t="s">
        <v>3</v>
      </c>
      <c r="C25" s="13">
        <f>848121.96</f>
        <v>848121.96</v>
      </c>
      <c r="D25" s="13">
        <f>848121.96</f>
        <v>848121.96</v>
      </c>
      <c r="E25" s="14">
        <f>848121.96</f>
        <v>848121.96</v>
      </c>
    </row>
    <row r="26" spans="1:5" ht="75">
      <c r="A26" s="12" t="s">
        <v>14</v>
      </c>
      <c r="B26" s="2" t="s">
        <v>39</v>
      </c>
      <c r="C26" s="21">
        <f>1249944.92+484466+2132.7+30415.54-40000+30713+9287</f>
        <v>1766959.16</v>
      </c>
      <c r="D26" s="13">
        <f>1243500.8+484466-3600</f>
        <v>1724366.8</v>
      </c>
      <c r="E26" s="14">
        <f>1243500.8+484466-3600</f>
        <v>1724366.8</v>
      </c>
    </row>
    <row r="27" spans="1:5" ht="83.25" customHeight="1">
      <c r="A27" s="12" t="s">
        <v>62</v>
      </c>
      <c r="B27" s="2" t="s">
        <v>63</v>
      </c>
      <c r="C27" s="13">
        <f>3600</f>
        <v>3600</v>
      </c>
      <c r="D27" s="13">
        <f>3600</f>
        <v>3600</v>
      </c>
      <c r="E27" s="14">
        <f>3600</f>
        <v>3600</v>
      </c>
    </row>
    <row r="28" spans="1:5" ht="18.75">
      <c r="A28" s="12" t="s">
        <v>15</v>
      </c>
      <c r="B28" s="2" t="s">
        <v>4</v>
      </c>
      <c r="C28" s="13">
        <f>300000</f>
        <v>300000</v>
      </c>
      <c r="D28" s="13">
        <f>300000</f>
        <v>300000</v>
      </c>
      <c r="E28" s="14">
        <f>300000</f>
        <v>300000</v>
      </c>
    </row>
    <row r="29" spans="1:5" ht="18.75">
      <c r="A29" s="12" t="s">
        <v>16</v>
      </c>
      <c r="B29" s="2" t="s">
        <v>41</v>
      </c>
      <c r="C29" s="21">
        <f>100000+3841165.93+125278+1500+200000+9000+25000+90000+100000+100000+70000+31840+29708.3-21613.27-6527.2</f>
        <v>4695351.76</v>
      </c>
      <c r="D29" s="13">
        <f>31840+100000+3841165.93+125278+1500+200000+29708.3+9000+25000+90000+100000+100000+70000</f>
        <v>4723492.2299999995</v>
      </c>
      <c r="E29" s="14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473500</v>
      </c>
      <c r="D30" s="10">
        <f>SUM(D31:D33)</f>
        <v>473500</v>
      </c>
      <c r="E30" s="10">
        <f>SUM(E31:E33)</f>
        <v>473500</v>
      </c>
    </row>
    <row r="31" spans="1:5" s="15" customFormat="1" ht="23.25" customHeight="1">
      <c r="A31" s="12" t="s">
        <v>21</v>
      </c>
      <c r="B31" s="2" t="s">
        <v>56</v>
      </c>
      <c r="C31" s="13">
        <f>12000</f>
        <v>12000</v>
      </c>
      <c r="D31" s="13">
        <f>12000</f>
        <v>12000</v>
      </c>
      <c r="E31" s="14">
        <f>12000</f>
        <v>12000</v>
      </c>
    </row>
    <row r="32" spans="1:5" ht="76.5" customHeight="1">
      <c r="A32" s="12" t="s">
        <v>22</v>
      </c>
      <c r="B32" s="2" t="s">
        <v>57</v>
      </c>
      <c r="C32" s="13">
        <f>261500</f>
        <v>261500</v>
      </c>
      <c r="D32" s="13">
        <f>261500</f>
        <v>261500</v>
      </c>
      <c r="E32" s="14">
        <f>261500</f>
        <v>261500</v>
      </c>
    </row>
    <row r="33" spans="1:5" ht="56.25">
      <c r="A33" s="12" t="s">
        <v>36</v>
      </c>
      <c r="B33" s="2" t="s">
        <v>37</v>
      </c>
      <c r="C33" s="13">
        <f>200000</f>
        <v>200000</v>
      </c>
      <c r="D33" s="13">
        <f>200000</f>
        <v>200000</v>
      </c>
      <c r="E33" s="14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30090392.08</v>
      </c>
      <c r="D34" s="10">
        <f>SUM(D35:D38)</f>
        <v>22557432.51</v>
      </c>
      <c r="E34" s="10">
        <f>SUM(E35:E38)</f>
        <v>19896071.72</v>
      </c>
    </row>
    <row r="35" spans="1:5" ht="23.25" customHeight="1">
      <c r="A35" s="12" t="s">
        <v>54</v>
      </c>
      <c r="B35" s="2" t="s">
        <v>55</v>
      </c>
      <c r="C35" s="13">
        <f>340000</f>
        <v>340000</v>
      </c>
      <c r="D35" s="13">
        <f>340000</f>
        <v>340000</v>
      </c>
      <c r="E35" s="13">
        <f>340000</f>
        <v>340000</v>
      </c>
    </row>
    <row r="36" spans="1:5" ht="18.75">
      <c r="A36" s="12" t="s">
        <v>24</v>
      </c>
      <c r="B36" s="2" t="s">
        <v>5</v>
      </c>
      <c r="C36" s="21">
        <f>3127295.1+729760.58</f>
        <v>3857055.68</v>
      </c>
      <c r="D36" s="13">
        <f>3127295.1</f>
        <v>3127295.1</v>
      </c>
      <c r="E36" s="14">
        <f>3139821.56</f>
        <v>3139821.56</v>
      </c>
    </row>
    <row r="37" spans="1:5" ht="18.75">
      <c r="A37" s="12" t="s">
        <v>25</v>
      </c>
      <c r="B37" s="2" t="s">
        <v>44</v>
      </c>
      <c r="C37" s="21">
        <f>1900892.62+328000+1169822.9+80000+9143697.6+1777965.33+1738086+3743650+3668511.18+389044+800000+817677.1+307043-705357.6+201578.54+99000+70000+19725.73+150000+134000</f>
        <v>25833336.4</v>
      </c>
      <c r="D37" s="13">
        <f>3213860.32+628000+1200000+80000+12319233.09+389044+1200000</f>
        <v>19030137.41</v>
      </c>
      <c r="E37" s="14">
        <f>1440908.07+628000+1200000+80000+12319233.09+389044+800000-500935</f>
        <v>16356250.16</v>
      </c>
    </row>
    <row r="38" spans="1:5" ht="37.5">
      <c r="A38" s="12" t="s">
        <v>26</v>
      </c>
      <c r="B38" s="2" t="s">
        <v>38</v>
      </c>
      <c r="C38" s="13">
        <f>60000</f>
        <v>60000</v>
      </c>
      <c r="D38" s="13">
        <f>60000</f>
        <v>60000</v>
      </c>
      <c r="E38" s="14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24703792.300000004</v>
      </c>
      <c r="D39" s="10">
        <f>SUM(D40:D42)</f>
        <v>17310478.43</v>
      </c>
      <c r="E39" s="10">
        <f>SUM(E40:E42)</f>
        <v>18136595.990000002</v>
      </c>
    </row>
    <row r="40" spans="1:5" ht="18.75">
      <c r="A40" s="12" t="s">
        <v>29</v>
      </c>
      <c r="B40" s="16" t="s">
        <v>31</v>
      </c>
      <c r="C40" s="13">
        <f>150000+1000000+60000+90103+300000-60000+17076.2+27227.23</f>
        <v>1584406.43</v>
      </c>
      <c r="D40" s="13">
        <f>150000+1100000+60000+90103+300000</f>
        <v>1700103</v>
      </c>
      <c r="E40" s="14">
        <f>150000+1100000+60000+90103+243032.65</f>
        <v>1643135.65</v>
      </c>
    </row>
    <row r="41" spans="1:5" ht="18.75">
      <c r="A41" s="12" t="s">
        <v>28</v>
      </c>
      <c r="B41" s="2" t="s">
        <v>6</v>
      </c>
      <c r="C41" s="21">
        <f>353572+300000+2400000+36000+100684.11</f>
        <v>3190256.11</v>
      </c>
      <c r="D41" s="13">
        <f>353572+300000+2400000+36000</f>
        <v>3089572</v>
      </c>
      <c r="E41" s="14">
        <f>353572+300000+2400000+36000</f>
        <v>3089572</v>
      </c>
    </row>
    <row r="42" spans="1:5" ht="18.75">
      <c r="A42" s="12" t="s">
        <v>30</v>
      </c>
      <c r="B42" s="2" t="s">
        <v>46</v>
      </c>
      <c r="C42" s="21">
        <f>200000+73000+2425948.79+1757770.12+6300000+141452.59+525000+239800+200000+2806302.4+58840+1500789.47+267399.46+230803+300000+1300000+218000+86000+125891.98+269860+15696.57+705357.6+21000+217.78+80000+80000</f>
        <v>19929129.760000005</v>
      </c>
      <c r="D42" s="13">
        <f>200000+73000+2425948.79+1857770.12+6300000+142242.06+525000+239800+200000+58840+267399.46+230803</f>
        <v>12520803.430000002</v>
      </c>
      <c r="E42" s="14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C44</f>
        <v>38720</v>
      </c>
      <c r="D43" s="10">
        <f>D44</f>
        <v>38720</v>
      </c>
      <c r="E43" s="10">
        <f>E44</f>
        <v>38720</v>
      </c>
    </row>
    <row r="44" spans="1:5" ht="18.75">
      <c r="A44" s="12" t="s">
        <v>33</v>
      </c>
      <c r="B44" s="2" t="s">
        <v>8</v>
      </c>
      <c r="C44" s="13">
        <f>33440+5280</f>
        <v>38720</v>
      </c>
      <c r="D44" s="13">
        <f>33440+5280</f>
        <v>38720</v>
      </c>
      <c r="E44" s="14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26309994.28</v>
      </c>
      <c r="D45" s="10">
        <f>D46</f>
        <v>19152981.43</v>
      </c>
      <c r="E45" s="10">
        <f>E46</f>
        <v>18767459.700000003</v>
      </c>
    </row>
    <row r="46" spans="1:5" ht="18.75">
      <c r="A46" s="12" t="s">
        <v>35</v>
      </c>
      <c r="B46" s="2" t="s">
        <v>48</v>
      </c>
      <c r="C46" s="21">
        <f>17157234.71+618928+150000+6362604+1121650.92+204639.79+90639.75-135745+740042.11</f>
        <v>26309994.28</v>
      </c>
      <c r="D46" s="13">
        <f>17262402.51+618928+150000+1121650.92</f>
        <v>19152981.43</v>
      </c>
      <c r="E46" s="14">
        <f>16876880.78+618928+150000+1121650.92</f>
        <v>18767459.700000003</v>
      </c>
    </row>
    <row r="47" spans="1:5" ht="18.75">
      <c r="A47" s="8">
        <v>1000</v>
      </c>
      <c r="B47" s="9" t="s">
        <v>49</v>
      </c>
      <c r="C47" s="10">
        <f>SUM(C48:C49)</f>
        <v>1776604.39</v>
      </c>
      <c r="D47" s="10">
        <f>SUM(D48:D49)</f>
        <v>1776604.39</v>
      </c>
      <c r="E47" s="10">
        <f>SUM(E48:E49)</f>
        <v>1776604.39</v>
      </c>
    </row>
    <row r="48" spans="1:5" ht="18.75">
      <c r="A48" s="12">
        <v>1001</v>
      </c>
      <c r="B48" s="2" t="s">
        <v>9</v>
      </c>
      <c r="C48" s="13">
        <f>248536.2</f>
        <v>248536.2</v>
      </c>
      <c r="D48" s="13">
        <f>248536.2</f>
        <v>248536.2</v>
      </c>
      <c r="E48" s="14">
        <f>248536.2</f>
        <v>248536.2</v>
      </c>
    </row>
    <row r="49" spans="1:5" ht="18.75">
      <c r="A49" s="12">
        <v>1003</v>
      </c>
      <c r="B49" s="2" t="s">
        <v>50</v>
      </c>
      <c r="C49" s="13">
        <f>65000+1061628.19+401440</f>
        <v>1528068.19</v>
      </c>
      <c r="D49" s="13">
        <f>1061628.19+401440+65000</f>
        <v>1528068.19</v>
      </c>
      <c r="E49" s="14">
        <f>1061628.19+401440+65000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182717.71000000002</v>
      </c>
    </row>
    <row r="51" spans="1:5" ht="18.75">
      <c r="A51" s="12">
        <v>1102</v>
      </c>
      <c r="B51" s="2" t="s">
        <v>11</v>
      </c>
      <c r="C51" s="13">
        <f>77000</f>
        <v>77000</v>
      </c>
      <c r="D51" s="13">
        <f>77000+158840</f>
        <v>235840</v>
      </c>
      <c r="E51" s="14">
        <f>77000+105717.71</f>
        <v>182717.71000000002</v>
      </c>
    </row>
    <row r="52" spans="1:5" ht="23.25" customHeight="1">
      <c r="A52" s="23" t="s">
        <v>51</v>
      </c>
      <c r="B52" s="24"/>
      <c r="C52" s="10">
        <f>C24+C30+C34+C39+C43+C45+C47+C50</f>
        <v>91084035.93</v>
      </c>
      <c r="D52" s="10">
        <f>D24+D30+D34+D39+D43+D45+D47+D50</f>
        <v>69145137.75</v>
      </c>
      <c r="E52" s="10">
        <f>E24+E30+E34+E39+E43+E45+E47+E50</f>
        <v>66871250.50000001</v>
      </c>
    </row>
    <row r="53" spans="1:5" s="15" customFormat="1" ht="17.25" customHeight="1">
      <c r="A53" s="3"/>
      <c r="B53" s="3"/>
      <c r="C53" s="3"/>
      <c r="D53" s="3"/>
      <c r="E53" s="17" t="s">
        <v>66</v>
      </c>
    </row>
  </sheetData>
  <sheetProtection/>
  <mergeCells count="21">
    <mergeCell ref="A8:E8"/>
    <mergeCell ref="A11:E11"/>
    <mergeCell ref="A12:E12"/>
    <mergeCell ref="A13:E13"/>
    <mergeCell ref="A14:E14"/>
    <mergeCell ref="A52:B52"/>
    <mergeCell ref="A19:E19"/>
    <mergeCell ref="A16:E16"/>
    <mergeCell ref="A17:E17"/>
    <mergeCell ref="A21:A22"/>
    <mergeCell ref="A9:E9"/>
    <mergeCell ref="B21:B22"/>
    <mergeCell ref="C21:E21"/>
    <mergeCell ref="A15:E15"/>
    <mergeCell ref="A7:E7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2022-01-28T11:45:39Z</dcterms:modified>
  <cp:category/>
  <cp:version/>
  <cp:contentType/>
  <cp:contentStatus/>
</cp:coreProperties>
</file>