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1 Доходы" sheetId="2" r:id="rId2"/>
  </sheets>
  <definedNames>
    <definedName name="_xlnm.Print_Titles" localSheetId="1">'Прил 1 Доходы'!$13:$13</definedName>
  </definedNames>
  <calcPr fullCalcOnLoad="1"/>
</workbook>
</file>

<file path=xl/sharedStrings.xml><?xml version="1.0" encoding="utf-8"?>
<sst xmlns="http://schemas.openxmlformats.org/spreadsheetml/2006/main" count="67" uniqueCount="67">
  <si>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</si>
  <si>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</si>
  <si>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</si>
  <si>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</si>
  <si>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</si>
  <si>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</si>
  <si>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</si>
  <si>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</si>
  <si>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</si>
  <si>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</si>
  <si>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</si>
  <si>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</si>
  <si>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</si>
  <si>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</si>
  <si>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</si>
  <si>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</si>
  <si>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</si>
  <si>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</si>
  <si>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</si>
  <si>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</si>
  <si>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</si>
  <si>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</si>
  <si>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</si>
  <si>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</si>
  <si>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</si>
  <si>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</si>
  <si>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</si>
  <si>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</si>
  <si>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</si>
  <si>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</si>
  <si>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</si>
  <si>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</si>
  <si>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</si>
  <si>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</si>
  <si>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</si>
  <si>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</si>
  <si>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</si>
  <si>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</si>
  <si>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</si>
  <si>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</si>
  <si>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</si>
  <si>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</si>
  <si>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</si>
  <si>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</si>
  <si>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</si>
  <si>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</si>
  <si>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</si>
  <si>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</si>
  <si>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</si>
  <si>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</si>
  <si>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</si>
  <si>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</si>
  <si>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</si>
  <si>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</si>
  <si>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</si>
  <si>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</si>
  <si>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</si>
  <si>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</si>
  <si>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</si>
  <si>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Доходы бюджета Южского городского поселения по кодам</t>
  </si>
  <si>
    <t>Утверждено на год</t>
  </si>
  <si>
    <t>Процент исполнения (%)</t>
  </si>
  <si>
    <t>классификации доходов бюджетов за 2022 год</t>
  </si>
  <si>
    <t>Решением Совета Южского городского поселения от 23.12.2021 № 90 "О бюджете Южского городского поселения на 2022 год и на плановый период 2023 и 2024 годов", (руб.)</t>
  </si>
  <si>
    <t>Решением Совета Южского городского поселения от 23.12.2021 № 90 "О бюджете Южского городского поселения на 2022 год и на плановый период 2023 и 2024 годов" с учетом изменений на отчетную дату, (руб.)</t>
  </si>
  <si>
    <t>Исполнено за 2022 год                (руб.)</t>
  </si>
  <si>
    <t>Приложение№1                                 к решению Совета Южского городского поселения Южского муниципального района "Об утверждении отчета об исполнении бюджета Южского городского поселения за 2022 год"                                                                                                                                          от__________________№______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</si>
</sst>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3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9" fontId="1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34.875" style="3" customWidth="1"/>
    <col min="2" max="2" width="48.375" style="2" customWidth="1"/>
    <col min="3" max="3" width="22.00390625" style="2" customWidth="1"/>
    <col min="4" max="4" width="23.125" style="4" customWidth="1"/>
    <col min="5" max="5" width="20.375" style="4" customWidth="1"/>
    <col min="6" max="6" width="12.25390625" style="2" customWidth="1"/>
    <col min="7" max="16384" width="9.125" style="2" customWidth="1"/>
  </cols>
  <sheetData>
    <row r="1" spans="1:6" ht="17.25" customHeight="1">
      <c r="A1" s="33"/>
      <c r="B1" s="34"/>
      <c r="C1" s="34"/>
      <c r="D1" s="37" t="s">
        <v>66</v>
      </c>
      <c r="E1" s="39"/>
      <c r="F1" s="34"/>
    </row>
    <row r="2" spans="1:6" ht="24.75" customHeight="1">
      <c r="A2" s="34"/>
      <c r="B2" s="34"/>
      <c r="C2" s="34"/>
      <c r="D2" s="39"/>
      <c r="E2" s="39"/>
      <c r="F2" s="34"/>
    </row>
    <row r="3" spans="1:6" ht="22.5" customHeight="1">
      <c r="A3" s="34"/>
      <c r="B3" s="34"/>
      <c r="C3" s="34"/>
      <c r="D3" s="39"/>
      <c r="E3" s="39"/>
      <c r="F3" s="34"/>
    </row>
    <row r="4" spans="1:6" ht="25.5" customHeight="1">
      <c r="A4" s="34"/>
      <c r="B4" s="34"/>
      <c r="C4" s="34"/>
      <c r="D4" s="39"/>
      <c r="E4" s="39"/>
      <c r="F4" s="34"/>
    </row>
    <row r="5" spans="1:6" ht="27" customHeight="1">
      <c r="A5" s="34"/>
      <c r="B5" s="34"/>
      <c r="C5" s="34"/>
      <c r="D5" s="39"/>
      <c r="E5" s="39"/>
      <c r="F5" s="34"/>
    </row>
    <row r="6" spans="1:6" ht="28.5" customHeight="1">
      <c r="A6" s="34"/>
      <c r="B6" s="34"/>
      <c r="C6" s="34"/>
      <c r="D6" s="39"/>
      <c r="E6" s="39"/>
      <c r="F6" s="34"/>
    </row>
    <row r="7" spans="1:6" ht="64.5" customHeight="1">
      <c r="A7" s="37"/>
      <c r="B7" s="37"/>
      <c r="C7" s="37"/>
      <c r="D7" s="37"/>
      <c r="E7" s="37"/>
      <c r="F7" s="37"/>
    </row>
    <row r="8" spans="1:6" ht="18.75" customHeight="1">
      <c r="A8" s="38" t="s">
        <v>59</v>
      </c>
      <c r="B8" s="38"/>
      <c r="C8" s="38"/>
      <c r="D8" s="38"/>
      <c r="E8" s="38"/>
      <c r="F8" s="38"/>
    </row>
    <row r="9" spans="1:6" ht="18.75" customHeight="1">
      <c r="A9" s="38" t="s">
        <v>62</v>
      </c>
      <c r="B9" s="38"/>
      <c r="C9" s="38"/>
      <c r="D9" s="38"/>
      <c r="E9" s="38"/>
      <c r="F9" s="38"/>
    </row>
    <row r="10" spans="1:6" ht="20.25" customHeight="1">
      <c r="A10" s="43"/>
      <c r="B10" s="43"/>
      <c r="C10" s="43"/>
      <c r="D10" s="43"/>
      <c r="E10" s="43"/>
      <c r="F10" s="43"/>
    </row>
    <row r="11" spans="1:6" ht="23.25" customHeight="1">
      <c r="A11" s="35" t="s">
        <v>37</v>
      </c>
      <c r="B11" s="35" t="s">
        <v>38</v>
      </c>
      <c r="C11" s="40" t="s">
        <v>60</v>
      </c>
      <c r="D11" s="41"/>
      <c r="E11" s="44" t="s">
        <v>65</v>
      </c>
      <c r="F11" s="35" t="s">
        <v>61</v>
      </c>
    </row>
    <row r="12" spans="1:6" ht="285.75" customHeight="1">
      <c r="A12" s="36"/>
      <c r="B12" s="36"/>
      <c r="C12" s="31" t="s">
        <v>63</v>
      </c>
      <c r="D12" s="31" t="s">
        <v>64</v>
      </c>
      <c r="E12" s="45"/>
      <c r="F12" s="36"/>
    </row>
    <row r="13" spans="1:6" ht="18.7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7">
        <v>6</v>
      </c>
    </row>
    <row r="14" spans="1:6" s="17" customFormat="1" ht="37.5">
      <c r="A14" s="8" t="s">
        <v>8</v>
      </c>
      <c r="B14" s="9" t="s">
        <v>15</v>
      </c>
      <c r="C14" s="10">
        <f>C15+C17+C19+C22+C24+C26+C28+C30</f>
        <v>52671270</v>
      </c>
      <c r="D14" s="10">
        <f>D15+D17+D19+D22+D24+D26+D28+D30</f>
        <v>55204695.139999986</v>
      </c>
      <c r="E14" s="10">
        <f>E15+E17+E19+E22+E24+E26+E28+E30</f>
        <v>61591154.14999999</v>
      </c>
      <c r="F14" s="10">
        <f>E14/D14*100</f>
        <v>111.56868812300085</v>
      </c>
    </row>
    <row r="15" spans="1:6" s="17" customFormat="1" ht="18.75">
      <c r="A15" s="8" t="s">
        <v>24</v>
      </c>
      <c r="B15" s="11" t="s">
        <v>28</v>
      </c>
      <c r="C15" s="10">
        <f>C16</f>
        <v>44075500</v>
      </c>
      <c r="D15" s="10">
        <f>D16</f>
        <v>44696508.809999995</v>
      </c>
      <c r="E15" s="10">
        <f>E16</f>
        <v>50717983.07</v>
      </c>
      <c r="F15" s="10">
        <f aca="true" t="shared" si="0" ref="F15:F38">E15/D15*100</f>
        <v>113.47191183453866</v>
      </c>
    </row>
    <row r="16" spans="1:6" ht="18.75">
      <c r="A16" s="7" t="s">
        <v>20</v>
      </c>
      <c r="B16" s="12" t="s">
        <v>29</v>
      </c>
      <c r="C16" s="13">
        <f>44075500</f>
        <v>44075500</v>
      </c>
      <c r="D16" s="13">
        <f>44075500-30000+30000-78540+78540-1333.67+180000+30000+137342.48+275000</f>
        <v>44696508.809999995</v>
      </c>
      <c r="E16" s="13">
        <v>50717983.07</v>
      </c>
      <c r="F16" s="13">
        <f t="shared" si="0"/>
        <v>113.47191183453866</v>
      </c>
    </row>
    <row r="17" spans="1:6" s="17" customFormat="1" ht="75">
      <c r="A17" s="8" t="s">
        <v>25</v>
      </c>
      <c r="B17" s="11" t="s">
        <v>14</v>
      </c>
      <c r="C17" s="14">
        <f>C18</f>
        <v>2500770</v>
      </c>
      <c r="D17" s="14">
        <f>D18</f>
        <v>3016376.62</v>
      </c>
      <c r="E17" s="14">
        <f>E18</f>
        <v>2888507.54</v>
      </c>
      <c r="F17" s="10">
        <f t="shared" si="0"/>
        <v>95.76083837965831</v>
      </c>
    </row>
    <row r="18" spans="1:6" ht="56.25">
      <c r="A18" s="7" t="s">
        <v>12</v>
      </c>
      <c r="B18" s="12" t="s">
        <v>16</v>
      </c>
      <c r="C18" s="15">
        <f>2500770</f>
        <v>2500770</v>
      </c>
      <c r="D18" s="15">
        <f>2500770+2000+326333.33+187273.29</f>
        <v>3016376.62</v>
      </c>
      <c r="E18" s="15">
        <v>2888507.54</v>
      </c>
      <c r="F18" s="13">
        <f t="shared" si="0"/>
        <v>95.76083837965831</v>
      </c>
    </row>
    <row r="19" spans="1:6" s="17" customFormat="1" ht="18.75">
      <c r="A19" s="8" t="s">
        <v>21</v>
      </c>
      <c r="B19" s="11" t="s">
        <v>17</v>
      </c>
      <c r="C19" s="10">
        <f>SUM(C20:C21)</f>
        <v>4000000</v>
      </c>
      <c r="D19" s="10">
        <f>SUM(D20:D21)</f>
        <v>4231828.72</v>
      </c>
      <c r="E19" s="10">
        <f>SUM(E20:E21)</f>
        <v>4404210.12</v>
      </c>
      <c r="F19" s="10">
        <f t="shared" si="0"/>
        <v>104.07344936209991</v>
      </c>
    </row>
    <row r="20" spans="1:6" ht="18.75">
      <c r="A20" s="7" t="s">
        <v>22</v>
      </c>
      <c r="B20" s="12" t="s">
        <v>18</v>
      </c>
      <c r="C20" s="13">
        <f>1250000</f>
        <v>1250000</v>
      </c>
      <c r="D20" s="13">
        <f>1250000+183612.39+290828.72</f>
        <v>1724441.11</v>
      </c>
      <c r="E20" s="13">
        <v>1933911.6</v>
      </c>
      <c r="F20" s="13">
        <f t="shared" si="0"/>
        <v>112.14715241855954</v>
      </c>
    </row>
    <row r="21" spans="1:6" ht="18.75">
      <c r="A21" s="7" t="s">
        <v>23</v>
      </c>
      <c r="B21" s="12" t="s">
        <v>19</v>
      </c>
      <c r="C21" s="13">
        <f>2750000</f>
        <v>2750000</v>
      </c>
      <c r="D21" s="13">
        <f>2750000-183612.39-59000</f>
        <v>2507387.61</v>
      </c>
      <c r="E21" s="13">
        <v>2470298.52</v>
      </c>
      <c r="F21" s="13">
        <f t="shared" si="0"/>
        <v>98.52080747898407</v>
      </c>
    </row>
    <row r="22" spans="1:6" s="17" customFormat="1" ht="93.75">
      <c r="A22" s="8" t="s">
        <v>9</v>
      </c>
      <c r="B22" s="11" t="s">
        <v>30</v>
      </c>
      <c r="C22" s="14">
        <f>C23</f>
        <v>2050000</v>
      </c>
      <c r="D22" s="14">
        <f>D23</f>
        <v>2888718.46</v>
      </c>
      <c r="E22" s="14">
        <f>E23</f>
        <v>3204155.37</v>
      </c>
      <c r="F22" s="10">
        <f t="shared" si="0"/>
        <v>110.91961415997598</v>
      </c>
    </row>
    <row r="23" spans="1:6" ht="170.25" customHeight="1">
      <c r="A23" s="7" t="s">
        <v>10</v>
      </c>
      <c r="B23" s="12" t="s">
        <v>33</v>
      </c>
      <c r="C23" s="15">
        <f>2050000</f>
        <v>2050000</v>
      </c>
      <c r="D23" s="15">
        <f>2050000-69064.45-5736.04-487.39+150527.84+124600+287563.53+60000+106456.82+136253.25+48604.9</f>
        <v>2888718.46</v>
      </c>
      <c r="E23" s="15">
        <v>3204155.37</v>
      </c>
      <c r="F23" s="13">
        <f t="shared" si="0"/>
        <v>110.91961415997598</v>
      </c>
    </row>
    <row r="24" spans="1:6" s="17" customFormat="1" ht="75.75" customHeight="1">
      <c r="A24" s="8" t="s">
        <v>55</v>
      </c>
      <c r="B24" s="16" t="s">
        <v>56</v>
      </c>
      <c r="C24" s="14">
        <f>C25</f>
        <v>0</v>
      </c>
      <c r="D24" s="14">
        <f>D25</f>
        <v>38000</v>
      </c>
      <c r="E24" s="14">
        <f>E25</f>
        <v>38000</v>
      </c>
      <c r="F24" s="10">
        <f t="shared" si="0"/>
        <v>100</v>
      </c>
    </row>
    <row r="25" spans="1:6" ht="42.75" customHeight="1">
      <c r="A25" s="7" t="s">
        <v>57</v>
      </c>
      <c r="B25" s="12" t="s">
        <v>58</v>
      </c>
      <c r="C25" s="15">
        <f>0</f>
        <v>0</v>
      </c>
      <c r="D25" s="15">
        <f>38000</f>
        <v>38000</v>
      </c>
      <c r="E25" s="15">
        <v>38000</v>
      </c>
      <c r="F25" s="13">
        <f t="shared" si="0"/>
        <v>100</v>
      </c>
    </row>
    <row r="26" spans="1:6" s="17" customFormat="1" ht="56.25">
      <c r="A26" s="8" t="s">
        <v>26</v>
      </c>
      <c r="B26" s="9" t="s">
        <v>31</v>
      </c>
      <c r="C26" s="14">
        <f>C27</f>
        <v>40000</v>
      </c>
      <c r="D26" s="14">
        <f>D27</f>
        <v>269832.91</v>
      </c>
      <c r="E26" s="14">
        <f>E27</f>
        <v>230221.35</v>
      </c>
      <c r="F26" s="10">
        <f t="shared" si="0"/>
        <v>85.31996708629798</v>
      </c>
    </row>
    <row r="27" spans="1:6" s="17" customFormat="1" ht="75">
      <c r="A27" s="7" t="s">
        <v>27</v>
      </c>
      <c r="B27" s="12" t="s">
        <v>32</v>
      </c>
      <c r="C27" s="15">
        <f>40000</f>
        <v>40000</v>
      </c>
      <c r="D27" s="15">
        <f>40000+69064.45+5736.04+1487.39+1333.67+56969.11+27240.87+48195.6+19805.78</f>
        <v>269832.91</v>
      </c>
      <c r="E27" s="15">
        <v>230221.35</v>
      </c>
      <c r="F27" s="13">
        <f t="shared" si="0"/>
        <v>85.31996708629798</v>
      </c>
    </row>
    <row r="28" spans="1:6" s="17" customFormat="1" ht="37.5">
      <c r="A28" s="8" t="s">
        <v>43</v>
      </c>
      <c r="B28" s="11" t="s">
        <v>44</v>
      </c>
      <c r="C28" s="18">
        <f>C29</f>
        <v>5000</v>
      </c>
      <c r="D28" s="18">
        <f>D29</f>
        <v>680</v>
      </c>
      <c r="E28" s="18">
        <f>E29</f>
        <v>45327.08</v>
      </c>
      <c r="F28" s="10">
        <f t="shared" si="0"/>
        <v>6665.74705882353</v>
      </c>
    </row>
    <row r="29" spans="1:7" ht="225">
      <c r="A29" s="7" t="s">
        <v>45</v>
      </c>
      <c r="B29" s="19" t="s">
        <v>46</v>
      </c>
      <c r="C29" s="20">
        <f>5000</f>
        <v>5000</v>
      </c>
      <c r="D29" s="20">
        <f>5000-1000-3000-320</f>
        <v>680</v>
      </c>
      <c r="E29" s="20">
        <v>45327.08</v>
      </c>
      <c r="F29" s="13">
        <f t="shared" si="0"/>
        <v>6665.74705882353</v>
      </c>
      <c r="G29" s="17"/>
    </row>
    <row r="30" spans="1:6" s="17" customFormat="1" ht="37.5">
      <c r="A30" s="8" t="s">
        <v>47</v>
      </c>
      <c r="B30" s="21" t="s">
        <v>51</v>
      </c>
      <c r="C30" s="18">
        <f>C31</f>
        <v>0</v>
      </c>
      <c r="D30" s="18">
        <f>D31</f>
        <v>62749.62</v>
      </c>
      <c r="E30" s="18">
        <f>E31</f>
        <v>62749.62</v>
      </c>
      <c r="F30" s="10">
        <f t="shared" si="0"/>
        <v>100</v>
      </c>
    </row>
    <row r="31" spans="1:7" ht="22.5" customHeight="1">
      <c r="A31" s="7" t="s">
        <v>49</v>
      </c>
      <c r="B31" s="19" t="s">
        <v>52</v>
      </c>
      <c r="C31" s="20">
        <f>0</f>
        <v>0</v>
      </c>
      <c r="D31" s="20">
        <f>-3904.38+66654</f>
        <v>62749.62</v>
      </c>
      <c r="E31" s="20">
        <v>62749.62</v>
      </c>
      <c r="F31" s="13">
        <f t="shared" si="0"/>
        <v>100</v>
      </c>
      <c r="G31" s="17"/>
    </row>
    <row r="32" spans="1:6" s="32" customFormat="1" ht="26.25" customHeight="1">
      <c r="A32" s="22" t="s">
        <v>11</v>
      </c>
      <c r="B32" s="23" t="s">
        <v>34</v>
      </c>
      <c r="C32" s="24">
        <f>C33+C36</f>
        <v>37935896.75</v>
      </c>
      <c r="D32" s="24">
        <f>D33+D36</f>
        <v>95181527.05999999</v>
      </c>
      <c r="E32" s="24">
        <f>E33+E36</f>
        <v>92338241.02</v>
      </c>
      <c r="F32" s="10">
        <f t="shared" si="0"/>
        <v>97.012775348511</v>
      </c>
    </row>
    <row r="33" spans="1:6" s="17" customFormat="1" ht="75.75" customHeight="1">
      <c r="A33" s="8" t="s">
        <v>13</v>
      </c>
      <c r="B33" s="11" t="s">
        <v>35</v>
      </c>
      <c r="C33" s="25">
        <f>SUM(C34:C35)</f>
        <v>37935896.75</v>
      </c>
      <c r="D33" s="25">
        <f>SUM(D34:D35)</f>
        <v>95370219.38999999</v>
      </c>
      <c r="E33" s="25">
        <f>SUM(E34:E35)</f>
        <v>92526933.35</v>
      </c>
      <c r="F33" s="10">
        <f t="shared" si="0"/>
        <v>97.01868564612097</v>
      </c>
    </row>
    <row r="34" spans="1:6" ht="37.5">
      <c r="A34" s="7" t="s">
        <v>39</v>
      </c>
      <c r="B34" s="26" t="s">
        <v>36</v>
      </c>
      <c r="C34" s="27">
        <f>26723952.13</f>
        <v>26723952.13</v>
      </c>
      <c r="D34" s="27">
        <f>18572900+3176948.05+4974104.08+135140+256351.76</f>
        <v>27115443.890000004</v>
      </c>
      <c r="E34" s="27">
        <v>27115443.89</v>
      </c>
      <c r="F34" s="13">
        <f t="shared" si="0"/>
        <v>99.99999999999999</v>
      </c>
    </row>
    <row r="35" spans="1:6" ht="57.75" customHeight="1">
      <c r="A35" s="7" t="s">
        <v>41</v>
      </c>
      <c r="B35" s="12" t="s">
        <v>40</v>
      </c>
      <c r="C35" s="28">
        <f>11211944.62</f>
        <v>11211944.62</v>
      </c>
      <c r="D35" s="28">
        <f>3485085.62+1500000+6362604-135745+14060800-1500000+2694726+35982000.12+7694145.16+569994.12-2115890.4-342944.12</f>
        <v>68254775.49999999</v>
      </c>
      <c r="E35" s="28">
        <v>65411489.46</v>
      </c>
      <c r="F35" s="13">
        <f t="shared" si="0"/>
        <v>95.83430460481115</v>
      </c>
    </row>
    <row r="36" spans="1:6" s="17" customFormat="1" ht="117.75" customHeight="1">
      <c r="A36" s="8" t="s">
        <v>48</v>
      </c>
      <c r="B36" s="21" t="s">
        <v>53</v>
      </c>
      <c r="C36" s="18">
        <f>C37</f>
        <v>0</v>
      </c>
      <c r="D36" s="18">
        <f>D37</f>
        <v>-188692.33</v>
      </c>
      <c r="E36" s="18">
        <f>E37</f>
        <v>-188692.33</v>
      </c>
      <c r="F36" s="10">
        <f t="shared" si="0"/>
        <v>100</v>
      </c>
    </row>
    <row r="37" spans="1:6" ht="81.75" customHeight="1">
      <c r="A37" s="7" t="s">
        <v>50</v>
      </c>
      <c r="B37" s="19" t="s">
        <v>54</v>
      </c>
      <c r="C37" s="20">
        <f>0</f>
        <v>0</v>
      </c>
      <c r="D37" s="20">
        <v>-188692.33</v>
      </c>
      <c r="E37" s="20">
        <v>-188692.33</v>
      </c>
      <c r="F37" s="13">
        <f t="shared" si="0"/>
        <v>100</v>
      </c>
    </row>
    <row r="38" spans="1:6" s="17" customFormat="1" ht="18.75">
      <c r="A38" s="42" t="s">
        <v>42</v>
      </c>
      <c r="B38" s="42"/>
      <c r="C38" s="10">
        <f>C14+C32</f>
        <v>90607166.75</v>
      </c>
      <c r="D38" s="10">
        <f>D14+D32</f>
        <v>150386222.2</v>
      </c>
      <c r="E38" s="10">
        <f>E14+E32</f>
        <v>153929395.17</v>
      </c>
      <c r="F38" s="10">
        <f t="shared" si="0"/>
        <v>102.3560489240084</v>
      </c>
    </row>
    <row r="39" ht="18.75">
      <c r="F39" s="29"/>
    </row>
    <row r="40" ht="18.75">
      <c r="C40" s="30"/>
    </row>
    <row r="42" ht="18.75">
      <c r="C42" s="30"/>
    </row>
  </sheetData>
  <sheetProtection/>
  <mergeCells count="11">
    <mergeCell ref="A38:B38"/>
    <mergeCell ref="A10:F10"/>
    <mergeCell ref="E11:E12"/>
    <mergeCell ref="F11:F12"/>
    <mergeCell ref="A11:A12"/>
    <mergeCell ref="B11:B12"/>
    <mergeCell ref="A7:F7"/>
    <mergeCell ref="A8:F8"/>
    <mergeCell ref="A9:F9"/>
    <mergeCell ref="D1:E6"/>
    <mergeCell ref="C11:D1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Манакина</cp:lastModifiedBy>
  <cp:lastPrinted>2023-01-19T07:16:16Z</cp:lastPrinted>
  <dcterms:created xsi:type="dcterms:W3CDTF">2009-08-21T08:27:43Z</dcterms:created>
  <dcterms:modified xsi:type="dcterms:W3CDTF">2023-05-24T06:50:40Z</dcterms:modified>
  <cp:category/>
  <cp:version/>
  <cp:contentType/>
  <cp:contentStatus/>
</cp:coreProperties>
</file>