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10 Распр.по разд,подр" sheetId="1" r:id="rId1"/>
  </sheets>
  <definedNames>
    <definedName name="_GoBack" localSheetId="0">'Прил. №10 Распр.по разд,подр'!$A$11</definedName>
  </definedNames>
  <calcPr fullCalcOnLoad="1"/>
</workbook>
</file>

<file path=xl/sharedStrings.xml><?xml version="1.0" encoding="utf-8"?>
<sst xmlns="http://schemas.openxmlformats.org/spreadsheetml/2006/main" count="62" uniqueCount="62">
  <si>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</si>
  <si>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</si>
  <si>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</si>
  <si>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</si>
  <si>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</si>
  <si>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</si>
  <si>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</si>
  <si>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</si>
  <si>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</si>
  <si>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</si>
  <si>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</si>
  <si>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</si>
  <si>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</si>
  <si>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</si>
  <si>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</si>
  <si>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</si>
  <si>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</si>
  <si>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</si>
  <si>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</si>
  <si>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</si>
  <si>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</si>
  <si>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</si>
  <si>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</si>
  <si>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</si>
  <si>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</si>
  <si>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</si>
  <si>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</si>
  <si>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</si>
  <si>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</si>
  <si>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ВСЕГО:</t>
  </si>
  <si>
    <t>0100</t>
  </si>
  <si>
    <t>0102</t>
  </si>
  <si>
    <t>0103</t>
  </si>
  <si>
    <t>0111</t>
  </si>
  <si>
    <t>0113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</si>
  <si>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2017 год и на плановый период 2018 и 2019 годов   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</si>
  <si>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</si>
  <si>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</si>
  <si>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</si>
  <si>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</si>
  <si>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Приложение № 10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</si>
  <si>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</si>
  <si>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</si>
  <si>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</si>
  <si>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</si>
  <si>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</si>
  <si>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</si>
  <si>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</si>
  <si>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</si>
  <si>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</si>
  <si>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</si>
  <si>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</si>
  <si>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</si>
  <si>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Благоустройство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</si>
  <si>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</si>
  <si>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</si>
  <si>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</si>
  <si>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</si>
  <si>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</si>
  <si>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</si>
  <si>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r>
      <t>от</t>
    </r>
    <r>
      <rPr>
        <u val="single"/>
        <sz val="14"/>
        <color indexed="8"/>
        <rFont val="Times New Roman"/>
        <family val="1"/>
      </rPr>
      <t xml:space="preserve"> 17.11.2016 г.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78</t>
    </r>
    <r>
      <rPr>
        <sz val="14"/>
        <color indexed="8"/>
        <rFont val="Times New Roman"/>
        <family val="1"/>
      </rPr>
      <t xml:space="preserve"> </t>
    </r>
  </si>
  <si>
    <t>"О бюджете Южского
городского поселения
на 2017 год и на плановый
период 2018 и 2019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</si>
</sst>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49" fontId="39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6.57421875" style="0" customWidth="1"/>
    <col min="2" max="2" width="55.421875" style="0" customWidth="1"/>
    <col min="3" max="3" width="19.140625" style="0" customWidth="1"/>
    <col min="4" max="4" width="18.421875" style="0" customWidth="1"/>
    <col min="5" max="5" width="19.421875" style="0" customWidth="1"/>
  </cols>
  <sheetData>
    <row r="1" spans="1:5" ht="18.75">
      <c r="A1" s="12" t="s">
        <v>40</v>
      </c>
      <c r="B1" s="12"/>
      <c r="C1" s="12"/>
      <c r="D1" s="12"/>
      <c r="E1" s="12"/>
    </row>
    <row r="2" spans="1:5" ht="18.75">
      <c r="A2" s="12" t="s">
        <v>36</v>
      </c>
      <c r="B2" s="12"/>
      <c r="C2" s="12"/>
      <c r="D2" s="12"/>
      <c r="E2" s="12"/>
    </row>
    <row r="3" spans="1:5" ht="18.75">
      <c r="A3" s="12" t="s">
        <v>37</v>
      </c>
      <c r="B3" s="12"/>
      <c r="C3" s="12"/>
      <c r="D3" s="12"/>
      <c r="E3" s="12"/>
    </row>
    <row r="4" spans="1:5" ht="18.75">
      <c r="A4" s="12" t="s">
        <v>38</v>
      </c>
      <c r="B4" s="12"/>
      <c r="C4" s="12"/>
      <c r="D4" s="12"/>
      <c r="E4" s="12"/>
    </row>
    <row r="5" spans="1:5" ht="18.75">
      <c r="A5" s="12" t="s">
        <v>39</v>
      </c>
      <c r="B5" s="12"/>
      <c r="C5" s="12"/>
      <c r="D5" s="12"/>
      <c r="E5" s="12"/>
    </row>
    <row r="6" spans="1:5" ht="71.25" customHeight="1">
      <c r="A6" s="11" t="s">
        <v>61</v>
      </c>
      <c r="B6" s="11"/>
      <c r="C6" s="11"/>
      <c r="D6" s="11"/>
      <c r="E6" s="11"/>
    </row>
    <row r="7" spans="1:5" ht="18.75">
      <c r="A7" s="12" t="s">
        <v>60</v>
      </c>
      <c r="B7" s="12"/>
      <c r="C7" s="12"/>
      <c r="D7" s="12"/>
      <c r="E7" s="12"/>
    </row>
    <row r="8" ht="18.75">
      <c r="A8" s="1"/>
    </row>
    <row r="9" spans="1:5" ht="57.75" customHeight="1">
      <c r="A9" s="17" t="s">
        <v>35</v>
      </c>
      <c r="B9" s="17"/>
      <c r="C9" s="17"/>
      <c r="D9" s="17"/>
      <c r="E9" s="17"/>
    </row>
    <row r="10" ht="18.75">
      <c r="A10" s="1"/>
    </row>
    <row r="11" spans="1:5" ht="18.75" customHeight="1">
      <c r="A11" s="13" t="s">
        <v>0</v>
      </c>
      <c r="B11" s="14" t="s">
        <v>1</v>
      </c>
      <c r="C11" s="13" t="s">
        <v>2</v>
      </c>
      <c r="D11" s="13"/>
      <c r="E11" s="13"/>
    </row>
    <row r="12" spans="1:5" ht="18.75">
      <c r="A12" s="13"/>
      <c r="B12" s="15"/>
      <c r="C12" s="2" t="s">
        <v>3</v>
      </c>
      <c r="D12" s="2" t="s">
        <v>4</v>
      </c>
      <c r="E12" s="2" t="s">
        <v>5</v>
      </c>
    </row>
    <row r="13" spans="1:5" s="6" customFormat="1" ht="22.5" customHeight="1">
      <c r="A13" s="3" t="s">
        <v>30</v>
      </c>
      <c r="B13" s="4" t="s">
        <v>6</v>
      </c>
      <c r="C13" s="5">
        <f>SUM(C14:C17)</f>
        <v>5031615.6</v>
      </c>
      <c r="D13" s="5">
        <f>SUM(D14:D17)</f>
        <v>2813115.3000000003</v>
      </c>
      <c r="E13" s="5">
        <f>SUM(E14:E17)</f>
        <v>2835323.6</v>
      </c>
    </row>
    <row r="14" spans="1:5" ht="56.25">
      <c r="A14" s="7" t="s">
        <v>31</v>
      </c>
      <c r="B14" s="8" t="s">
        <v>7</v>
      </c>
      <c r="C14" s="9">
        <f>690351.12</f>
        <v>690351.12</v>
      </c>
      <c r="D14" s="9">
        <f>690351.12</f>
        <v>690351.12</v>
      </c>
      <c r="E14" s="9">
        <f>690351.12</f>
        <v>690351.12</v>
      </c>
    </row>
    <row r="15" spans="1:5" ht="75">
      <c r="A15" s="7" t="s">
        <v>32</v>
      </c>
      <c r="B15" s="8" t="s">
        <v>8</v>
      </c>
      <c r="C15" s="9">
        <f>976506.4+294198.08</f>
        <v>1270704.48</v>
      </c>
      <c r="D15" s="9">
        <f>976506.4+294197.78</f>
        <v>1270704.1800000002</v>
      </c>
      <c r="E15" s="9">
        <f>976506.4+294197.78</f>
        <v>1270704.1800000002</v>
      </c>
    </row>
    <row r="16" spans="1:5" ht="18.75">
      <c r="A16" s="7" t="s">
        <v>33</v>
      </c>
      <c r="B16" s="8" t="s">
        <v>9</v>
      </c>
      <c r="C16" s="9">
        <f>400000</f>
        <v>400000</v>
      </c>
      <c r="D16" s="9">
        <f>380560</f>
        <v>380560</v>
      </c>
      <c r="E16" s="9">
        <f>380560</f>
        <v>380560</v>
      </c>
    </row>
    <row r="17" spans="1:5" ht="18.75">
      <c r="A17" s="7" t="s">
        <v>34</v>
      </c>
      <c r="B17" s="8" t="s">
        <v>10</v>
      </c>
      <c r="C17" s="9">
        <f>2220060+100000+8000+25000+65000+9000+50000+190000+3500</f>
        <v>2670560</v>
      </c>
      <c r="D17" s="9">
        <f>100000+8000+25000+81000+9000+55000+190000+3500</f>
        <v>471500</v>
      </c>
      <c r="E17" s="9">
        <f>100000+8000+25000+72000+9000+60000+190000+29708.3</f>
        <v>493708.3</v>
      </c>
    </row>
    <row r="18" spans="1:5" ht="56.25">
      <c r="A18" s="3" t="s">
        <v>41</v>
      </c>
      <c r="B18" s="4" t="s">
        <v>11</v>
      </c>
      <c r="C18" s="5">
        <f>SUM(C19:C21)</f>
        <v>130560</v>
      </c>
      <c r="D18" s="5">
        <f>SUM(D19:D21)</f>
        <v>238000</v>
      </c>
      <c r="E18" s="5">
        <f>SUM(E19:E21)</f>
        <v>238000</v>
      </c>
    </row>
    <row r="19" spans="1:5" ht="57.75" customHeight="1">
      <c r="A19" s="7" t="s">
        <v>42</v>
      </c>
      <c r="B19" s="8" t="s">
        <v>12</v>
      </c>
      <c r="C19" s="9">
        <f>17560</f>
        <v>17560</v>
      </c>
      <c r="D19" s="9">
        <f>37000</f>
        <v>37000</v>
      </c>
      <c r="E19" s="9">
        <f>37000</f>
        <v>37000</v>
      </c>
    </row>
    <row r="20" spans="1:5" ht="18.75">
      <c r="A20" s="7" t="s">
        <v>43</v>
      </c>
      <c r="B20" s="8" t="s">
        <v>13</v>
      </c>
      <c r="C20" s="9">
        <f>113000</f>
        <v>113000</v>
      </c>
      <c r="D20" s="9">
        <f>113000</f>
        <v>113000</v>
      </c>
      <c r="E20" s="9">
        <f>113000</f>
        <v>113000</v>
      </c>
    </row>
    <row r="21" spans="1:5" ht="58.5" customHeight="1">
      <c r="A21" s="7" t="s">
        <v>58</v>
      </c>
      <c r="B21" s="8" t="s">
        <v>59</v>
      </c>
      <c r="C21" s="9">
        <v>0</v>
      </c>
      <c r="D21" s="9">
        <f>88000</f>
        <v>88000</v>
      </c>
      <c r="E21" s="9">
        <f>88000</f>
        <v>88000</v>
      </c>
    </row>
    <row r="22" spans="1:5" ht="18.75">
      <c r="A22" s="3" t="s">
        <v>44</v>
      </c>
      <c r="B22" s="4" t="s">
        <v>14</v>
      </c>
      <c r="C22" s="5">
        <f>SUM(C23:C25)</f>
        <v>20747625.939999998</v>
      </c>
      <c r="D22" s="5">
        <f>SUM(D23:D25)</f>
        <v>19750225.939999998</v>
      </c>
      <c r="E22" s="5">
        <f>SUM(E23:E25)</f>
        <v>19750525.939999998</v>
      </c>
    </row>
    <row r="23" spans="1:5" ht="18.75">
      <c r="A23" s="7" t="s">
        <v>45</v>
      </c>
      <c r="B23" s="8" t="s">
        <v>15</v>
      </c>
      <c r="C23" s="9">
        <f>1900000</f>
        <v>1900000</v>
      </c>
      <c r="D23" s="9">
        <f>1900000</f>
        <v>1900000</v>
      </c>
      <c r="E23" s="9">
        <f>1900000</f>
        <v>1900000</v>
      </c>
    </row>
    <row r="24" spans="1:5" ht="18.75">
      <c r="A24" s="7" t="s">
        <v>46</v>
      </c>
      <c r="B24" s="8" t="s">
        <v>16</v>
      </c>
      <c r="C24" s="9">
        <f>14638582.94+2794999+389044+1000000</f>
        <v>18822625.939999998</v>
      </c>
      <c r="D24" s="9">
        <f>14638582.94+2794999+389044</f>
        <v>17822625.939999998</v>
      </c>
      <c r="E24" s="9">
        <f>14638582.94+2794999+389044</f>
        <v>17822625.939999998</v>
      </c>
    </row>
    <row r="25" spans="1:5" ht="37.5">
      <c r="A25" s="7" t="s">
        <v>47</v>
      </c>
      <c r="B25" s="8" t="s">
        <v>17</v>
      </c>
      <c r="C25" s="9">
        <f>25000</f>
        <v>25000</v>
      </c>
      <c r="D25" s="9">
        <f>27600</f>
        <v>27600</v>
      </c>
      <c r="E25" s="9">
        <f>27900</f>
        <v>27900</v>
      </c>
    </row>
    <row r="26" spans="1:5" ht="37.5">
      <c r="A26" s="3" t="s">
        <v>48</v>
      </c>
      <c r="B26" s="4" t="s">
        <v>18</v>
      </c>
      <c r="C26" s="5">
        <f>SUM(C27:C29)</f>
        <v>19701383.060000002</v>
      </c>
      <c r="D26" s="5">
        <f>SUM(D27:D29)</f>
        <v>20030382.36</v>
      </c>
      <c r="E26" s="5">
        <f>SUM(E27:E29)</f>
        <v>18054382.060000002</v>
      </c>
    </row>
    <row r="27" spans="1:5" ht="18.75">
      <c r="A27" s="7" t="s">
        <v>50</v>
      </c>
      <c r="B27" s="10" t="s">
        <v>52</v>
      </c>
      <c r="C27" s="9">
        <f>100500+1200000+60000+66103</f>
        <v>1426603</v>
      </c>
      <c r="D27" s="9">
        <f>1229499.3+1200000+60000+66103</f>
        <v>2555602.3</v>
      </c>
      <c r="E27" s="9">
        <f>30166+776905+60000+66103</f>
        <v>933174</v>
      </c>
    </row>
    <row r="28" spans="1:5" ht="18.75">
      <c r="A28" s="7" t="s">
        <v>49</v>
      </c>
      <c r="B28" s="8" t="s">
        <v>19</v>
      </c>
      <c r="C28" s="9">
        <f>353572+2400000</f>
        <v>2753572</v>
      </c>
      <c r="D28" s="9">
        <f>353572+2400000</f>
        <v>2753572</v>
      </c>
      <c r="E28" s="9">
        <f>2400000</f>
        <v>2400000</v>
      </c>
    </row>
    <row r="29" spans="1:5" ht="18.75">
      <c r="A29" s="7" t="s">
        <v>51</v>
      </c>
      <c r="B29" s="8" t="s">
        <v>53</v>
      </c>
      <c r="C29" s="9">
        <f>6994836+1829257+5500000+142242.06+254873+800000</f>
        <v>15521208.06</v>
      </c>
      <c r="D29" s="9">
        <f>6994836+1829257+5500000+142242.06+254873</f>
        <v>14721208.06</v>
      </c>
      <c r="E29" s="9">
        <f>6994836+1829257+5500000+142242.06+254873</f>
        <v>14721208.06</v>
      </c>
    </row>
    <row r="30" spans="1:5" ht="18.75">
      <c r="A30" s="3" t="s">
        <v>54</v>
      </c>
      <c r="B30" s="4" t="s">
        <v>20</v>
      </c>
      <c r="C30" s="5">
        <f>C31</f>
        <v>307648</v>
      </c>
      <c r="D30" s="5">
        <f>D31</f>
        <v>307648</v>
      </c>
      <c r="E30" s="5">
        <f>E31</f>
        <v>307648</v>
      </c>
    </row>
    <row r="31" spans="1:5" ht="18.75">
      <c r="A31" s="7" t="s">
        <v>55</v>
      </c>
      <c r="B31" s="8" t="s">
        <v>21</v>
      </c>
      <c r="C31" s="9">
        <f>33440+5280+268928</f>
        <v>307648</v>
      </c>
      <c r="D31" s="9">
        <f>33440+5280+268928</f>
        <v>307648</v>
      </c>
      <c r="E31" s="9">
        <f>33440+5280+268928</f>
        <v>307648</v>
      </c>
    </row>
    <row r="32" spans="1:5" ht="18.75">
      <c r="A32" s="3" t="s">
        <v>56</v>
      </c>
      <c r="B32" s="4" t="s">
        <v>22</v>
      </c>
      <c r="C32" s="5">
        <f>C33</f>
        <v>13538400</v>
      </c>
      <c r="D32" s="5">
        <f>D33</f>
        <v>14232870</v>
      </c>
      <c r="E32" s="5">
        <f>E33</f>
        <v>14232870</v>
      </c>
    </row>
    <row r="33" spans="1:5" ht="18.75">
      <c r="A33" s="7" t="s">
        <v>57</v>
      </c>
      <c r="B33" s="8" t="s">
        <v>23</v>
      </c>
      <c r="C33" s="9">
        <f>13046620+460100+31680</f>
        <v>13538400</v>
      </c>
      <c r="D33" s="9">
        <f>13046620+1150250+36000</f>
        <v>14232870</v>
      </c>
      <c r="E33" s="9">
        <f>13046620+1150250+36000</f>
        <v>14232870</v>
      </c>
    </row>
    <row r="34" spans="1:5" ht="18.75">
      <c r="A34" s="3">
        <v>1000</v>
      </c>
      <c r="B34" s="4" t="s">
        <v>24</v>
      </c>
      <c r="C34" s="5">
        <f>SUM(C35:C36)</f>
        <v>1379482.4</v>
      </c>
      <c r="D34" s="5">
        <f>SUM(D35:D36)</f>
        <v>1379482.4</v>
      </c>
      <c r="E34" s="5">
        <f>SUM(E35:E36)</f>
        <v>1379482.4</v>
      </c>
    </row>
    <row r="35" spans="1:5" ht="18.75">
      <c r="A35" s="7">
        <v>1001</v>
      </c>
      <c r="B35" s="8" t="s">
        <v>25</v>
      </c>
      <c r="C35" s="9">
        <f>415901.4</f>
        <v>415901.4</v>
      </c>
      <c r="D35" s="9">
        <f>415901.4</f>
        <v>415901.4</v>
      </c>
      <c r="E35" s="9">
        <f>415901.4</f>
        <v>415901.4</v>
      </c>
    </row>
    <row r="36" spans="1:5" ht="18.75">
      <c r="A36" s="7">
        <v>1003</v>
      </c>
      <c r="B36" s="8" t="s">
        <v>26</v>
      </c>
      <c r="C36" s="9">
        <f>668482+295099</f>
        <v>963581</v>
      </c>
      <c r="D36" s="9">
        <f>668482+295099</f>
        <v>963581</v>
      </c>
      <c r="E36" s="9">
        <f>668482+295099</f>
        <v>963581</v>
      </c>
    </row>
    <row r="37" spans="1:5" ht="18.75">
      <c r="A37" s="3">
        <v>1100</v>
      </c>
      <c r="B37" s="4" t="s">
        <v>27</v>
      </c>
      <c r="C37" s="5">
        <f>C38</f>
        <v>235840</v>
      </c>
      <c r="D37" s="5">
        <f>D38</f>
        <v>235840</v>
      </c>
      <c r="E37" s="5">
        <f>E38</f>
        <v>235840</v>
      </c>
    </row>
    <row r="38" spans="1:5" ht="18.75">
      <c r="A38" s="7">
        <v>1102</v>
      </c>
      <c r="B38" s="8" t="s">
        <v>28</v>
      </c>
      <c r="C38" s="9">
        <f>77440+158400</f>
        <v>235840</v>
      </c>
      <c r="D38" s="9">
        <f>77440+158400</f>
        <v>235840</v>
      </c>
      <c r="E38" s="9">
        <f>77440+158400</f>
        <v>235840</v>
      </c>
    </row>
    <row r="39" spans="1:5" ht="18.75">
      <c r="A39" s="16" t="s">
        <v>29</v>
      </c>
      <c r="B39" s="16"/>
      <c r="C39" s="5">
        <f>C13+C18+C22+C26+C30+C32+C34+C37</f>
        <v>61072555</v>
      </c>
      <c r="D39" s="5">
        <f>D13+D18+D22+D26+D30+D32+D34+D37</f>
        <v>58987563.99999999</v>
      </c>
      <c r="E39" s="5">
        <f>E13+E18+E22+E26+E30+E32+E34+E37</f>
        <v>57034072</v>
      </c>
    </row>
  </sheetData>
  <sheetProtection/>
  <mergeCells count="12">
    <mergeCell ref="A11:A12"/>
    <mergeCell ref="B11:B12"/>
    <mergeCell ref="C11:E11"/>
    <mergeCell ref="A39:B39"/>
    <mergeCell ref="A9:E9"/>
    <mergeCell ref="A6:E6"/>
    <mergeCell ref="A7:E7"/>
    <mergeCell ref="A1:E1"/>
    <mergeCell ref="A2:E2"/>
    <mergeCell ref="A3:E3"/>
    <mergeCell ref="A4:E4"/>
    <mergeCell ref="A5:E5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2016-12-26T10:35:17Z</dcterms:modified>
  <cp:category/>
  <cp:version/>
  <cp:contentType/>
  <cp:contentStatus/>
</cp:coreProperties>
</file>