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№2 Доходы (таблица 1)" sheetId="2" r:id="rId2"/>
  </sheets>
  <definedNames>
    <definedName name="_xlnm.Print_Titles" localSheetId="1">'Прил №2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<sst xmlns="http://schemas.openxmlformats.org/spreadsheetml/2006/main" count="84" uniqueCount="82">
  <si>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</si>
  <si>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</si>
  <si>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</si>
  <si>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</si>
  <si>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</si>
  <si>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</si>
  <si>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</si>
  <si>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</si>
  <si>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</si>
  <si>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</si>
  <si>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</si>
  <si>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</si>
  <si>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</si>
  <si>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</si>
  <si>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</si>
  <si>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</si>
  <si>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</si>
  <si>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</si>
  <si>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</si>
  <si>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</si>
  <si>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</si>
  <si>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</si>
  <si>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</si>
  <si>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</si>
  <si>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</si>
  <si>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</si>
  <si>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</si>
  <si>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</si>
  <si>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</si>
  <si>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</si>
  <si>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</si>
  <si>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</si>
  <si>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</si>
  <si>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</si>
  <si>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</si>
  <si>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</si>
  <si>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</si>
  <si>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</si>
  <si>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</si>
  <si>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</si>
  <si>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</si>
  <si>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</si>
  <si>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</si>
  <si>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</si>
  <si>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</si>
  <si>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</si>
  <si>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</si>
  <si>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</si>
  <si>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</si>
  <si>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</si>
  <si>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</si>
  <si>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</si>
  <si>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</si>
  <si>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</si>
  <si>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</si>
  <si>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2025 год</t>
  </si>
  <si>
    <t>Ивановской области</t>
  </si>
  <si>
    <t xml:space="preserve">   к решению Совета  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</si>
  <si>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</si>
  <si>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</si>
  <si>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</si>
  <si>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</si>
  <si>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</si>
  <si>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</si>
  <si>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</si>
  <si>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</si>
  <si>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</si>
  <si>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</si>
  <si>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на 2024 год и на плановый</t>
  </si>
  <si>
    <t xml:space="preserve">период 2025 и 2026 годов" </t>
  </si>
  <si>
    <t>2026 год</t>
  </si>
  <si>
    <t xml:space="preserve">Доходы бюджета Южского городского поселения по группам, подгруппам и статьям доходов классификации доходов бюджетов на 2024 год и на плановый период 2025 и 2026 годов
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</si>
  <si>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</si>
  <si>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"Приложение № 2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</si>
  <si>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</si>
  <si>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</si>
  <si>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</si>
  <si>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</si>
  <si>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</si>
  <si>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</si>
  <si>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1</t>
  </si>
  <si>
    <t>от  21.03.2024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</si>
</sst>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80</v>
      </c>
      <c r="B1" s="36"/>
      <c r="C1" s="36"/>
      <c r="D1" s="36"/>
      <c r="E1" s="36"/>
    </row>
    <row r="2" spans="1:5" ht="18.75">
      <c r="A2" s="36" t="s">
        <v>75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76</v>
      </c>
      <c r="B4" s="36"/>
      <c r="C4" s="36"/>
      <c r="D4" s="36"/>
      <c r="E4" s="36"/>
    </row>
    <row r="5" spans="1:5" ht="18.75">
      <c r="A5" s="36" t="s">
        <v>56</v>
      </c>
      <c r="B5" s="36"/>
      <c r="C5" s="36"/>
      <c r="D5" s="36"/>
      <c r="E5" s="36"/>
    </row>
    <row r="6" spans="1:5" ht="80.25" customHeight="1">
      <c r="A6" s="36" t="s">
        <v>77</v>
      </c>
      <c r="B6" s="36"/>
      <c r="C6" s="36"/>
      <c r="D6" s="36"/>
      <c r="E6" s="36"/>
    </row>
    <row r="7" spans="1:5" ht="18.75">
      <c r="A7" s="36" t="s">
        <v>78</v>
      </c>
      <c r="B7" s="36"/>
      <c r="C7" s="36"/>
      <c r="D7" s="36"/>
      <c r="E7" s="36"/>
    </row>
    <row r="8" spans="1:5" ht="22.5" customHeight="1">
      <c r="A8" s="36" t="s">
        <v>79</v>
      </c>
      <c r="B8" s="36"/>
      <c r="C8" s="36"/>
      <c r="D8" s="36"/>
      <c r="E8" s="36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7" t="s">
        <v>73</v>
      </c>
      <c r="B12" s="37"/>
      <c r="C12" s="37"/>
      <c r="D12" s="37"/>
      <c r="E12" s="37"/>
    </row>
    <row r="13" spans="1:5" ht="18.75">
      <c r="A13" s="37" t="s">
        <v>57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56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68</v>
      </c>
      <c r="C20" s="37"/>
      <c r="D20" s="37"/>
      <c r="E20" s="37"/>
    </row>
    <row r="21" spans="2:5" ht="18.75">
      <c r="B21" s="37" t="s">
        <v>69</v>
      </c>
      <c r="C21" s="37"/>
      <c r="D21" s="37"/>
      <c r="E21" s="37"/>
    </row>
    <row r="22" spans="2:5" ht="18.75">
      <c r="B22" s="37" t="s">
        <v>72</v>
      </c>
      <c r="C22" s="37"/>
      <c r="D22" s="37"/>
      <c r="E22" s="37"/>
    </row>
    <row r="24" spans="1:5" ht="42" customHeight="1">
      <c r="A24" s="46" t="s">
        <v>71</v>
      </c>
      <c r="B24" s="46"/>
      <c r="C24" s="46"/>
      <c r="D24" s="46"/>
      <c r="E24" s="46"/>
    </row>
    <row r="25" spans="1:5" ht="42" customHeight="1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6.75" customHeight="1">
      <c r="A27" s="40"/>
      <c r="B27" s="42"/>
      <c r="C27" s="5" t="s">
        <v>54</v>
      </c>
      <c r="D27" s="5" t="s">
        <v>55</v>
      </c>
      <c r="E27" s="5" t="s">
        <v>70</v>
      </c>
    </row>
    <row r="28" spans="1:5" ht="19.5" customHeight="1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65332767.14</v>
      </c>
      <c r="D29" s="11">
        <f>D30+D32+D34+D37+D41+D44+D46+D39</f>
        <v>68958050</v>
      </c>
      <c r="E29" s="11">
        <f>E30+E32+E34+E37+E41+E44+E46+E39</f>
        <v>73045800</v>
      </c>
    </row>
    <row r="30" spans="1:5" ht="18.75">
      <c r="A30" s="9" t="s">
        <v>29</v>
      </c>
      <c r="B30" s="12" t="s">
        <v>34</v>
      </c>
      <c r="C30" s="11">
        <f>C31</f>
        <v>56528290.74</v>
      </c>
      <c r="D30" s="11">
        <f>D31</f>
        <v>60217650</v>
      </c>
      <c r="E30" s="11">
        <f>E31</f>
        <v>64251900</v>
      </c>
    </row>
    <row r="31" spans="1:5" ht="18.75">
      <c r="A31" s="8" t="s">
        <v>25</v>
      </c>
      <c r="B31" s="13" t="s">
        <v>35</v>
      </c>
      <c r="C31" s="14">
        <f>56528290.74</f>
        <v>56528290.74</v>
      </c>
      <c r="D31" s="14">
        <f>60217650</f>
        <v>60217650</v>
      </c>
      <c r="E31" s="14">
        <f>64251900</f>
        <v>64251900</v>
      </c>
    </row>
    <row r="32" spans="1:5" ht="75">
      <c r="A32" s="9" t="s">
        <v>30</v>
      </c>
      <c r="B32" s="12" t="s">
        <v>17</v>
      </c>
      <c r="C32" s="15">
        <f>C33</f>
        <v>3068300</v>
      </c>
      <c r="D32" s="15">
        <f>D33</f>
        <v>3205400</v>
      </c>
      <c r="E32" s="15">
        <f>E33</f>
        <v>3258900</v>
      </c>
    </row>
    <row r="33" spans="1:5" ht="56.25">
      <c r="A33" s="8" t="s">
        <v>15</v>
      </c>
      <c r="B33" s="13" t="s">
        <v>21</v>
      </c>
      <c r="C33" s="16">
        <f>3068300</f>
        <v>3068300</v>
      </c>
      <c r="D33" s="16">
        <f>3205400</f>
        <v>3205400</v>
      </c>
      <c r="E33" s="16">
        <f>3258900</f>
        <v>3258900</v>
      </c>
    </row>
    <row r="34" spans="1:5" ht="18.75">
      <c r="A34" s="9" t="s">
        <v>26</v>
      </c>
      <c r="B34" s="12" t="s">
        <v>22</v>
      </c>
      <c r="C34" s="11">
        <f>SUM(C35:C36)</f>
        <v>4200000</v>
      </c>
      <c r="D34" s="11">
        <f>SUM(D35:D36)</f>
        <v>4200000</v>
      </c>
      <c r="E34" s="11">
        <f>SUM(E35:E36)</f>
        <v>4200000</v>
      </c>
    </row>
    <row r="35" spans="1:5" ht="18.75">
      <c r="A35" s="8" t="s">
        <v>27</v>
      </c>
      <c r="B35" s="13" t="s">
        <v>23</v>
      </c>
      <c r="C35" s="14">
        <f>1709000</f>
        <v>1709000</v>
      </c>
      <c r="D35" s="14">
        <f>1691000</f>
        <v>1691000</v>
      </c>
      <c r="E35" s="14">
        <f>1691000</f>
        <v>1691000</v>
      </c>
    </row>
    <row r="36" spans="1:5" ht="18.75">
      <c r="A36" s="8" t="s">
        <v>28</v>
      </c>
      <c r="B36" s="13" t="s">
        <v>24</v>
      </c>
      <c r="C36" s="14">
        <f>2491000</f>
        <v>2491000</v>
      </c>
      <c r="D36" s="14">
        <f>2509000</f>
        <v>2509000</v>
      </c>
      <c r="E36" s="14">
        <f>2509000</f>
        <v>2509000</v>
      </c>
    </row>
    <row r="37" spans="1:5" ht="93.75">
      <c r="A37" s="9" t="s">
        <v>9</v>
      </c>
      <c r="B37" s="12" t="s">
        <v>36</v>
      </c>
      <c r="C37" s="15">
        <f>C38</f>
        <v>1350000</v>
      </c>
      <c r="D37" s="15">
        <f>D38</f>
        <v>1290000</v>
      </c>
      <c r="E37" s="15">
        <f>E38</f>
        <v>1290000</v>
      </c>
    </row>
    <row r="38" spans="1:5" ht="173.25" customHeight="1">
      <c r="A38" s="8" t="s">
        <v>10</v>
      </c>
      <c r="B38" s="13" t="s">
        <v>39</v>
      </c>
      <c r="C38" s="16">
        <f>1350000</f>
        <v>1350000</v>
      </c>
      <c r="D38" s="16">
        <f>1290000</f>
        <v>1290000</v>
      </c>
      <c r="E38" s="16">
        <f>1290000</f>
        <v>1290000</v>
      </c>
    </row>
    <row r="39" spans="1:5" ht="76.5" customHeight="1" hidden="1">
      <c r="A39" s="9" t="s">
        <v>62</v>
      </c>
      <c r="B39" s="17" t="s">
        <v>63</v>
      </c>
      <c r="C39" s="15">
        <f>C40</f>
        <v>0</v>
      </c>
      <c r="D39" s="15">
        <f>D40</f>
        <v>0</v>
      </c>
      <c r="E39" s="15">
        <f>E40</f>
        <v>0</v>
      </c>
    </row>
    <row r="40" spans="1:5" ht="39.75" customHeight="1" hidden="1">
      <c r="A40" s="8" t="s">
        <v>64</v>
      </c>
      <c r="B40" s="13" t="s">
        <v>65</v>
      </c>
      <c r="C40" s="16"/>
      <c r="D40" s="16"/>
      <c r="E40" s="16"/>
    </row>
    <row r="41" spans="1:5" ht="59.25" customHeight="1">
      <c r="A41" s="9" t="s">
        <v>31</v>
      </c>
      <c r="B41" s="10" t="s">
        <v>37</v>
      </c>
      <c r="C41" s="15">
        <f>C43+C42</f>
        <v>40000</v>
      </c>
      <c r="D41" s="15">
        <f>D43+D42</f>
        <v>40000</v>
      </c>
      <c r="E41" s="15">
        <f>E43+E42</f>
        <v>40000</v>
      </c>
    </row>
    <row r="42" spans="1:5" ht="151.5" customHeight="1" hidden="1">
      <c r="A42" s="8" t="s">
        <v>66</v>
      </c>
      <c r="B42" s="18" t="s">
        <v>67</v>
      </c>
      <c r="C42" s="16"/>
      <c r="D42" s="16"/>
      <c r="E42" s="16"/>
    </row>
    <row r="43" spans="1:5" ht="79.5" customHeight="1">
      <c r="A43" s="8" t="s">
        <v>32</v>
      </c>
      <c r="B43" s="13" t="s">
        <v>38</v>
      </c>
      <c r="C43" s="16">
        <f>40000</f>
        <v>40000</v>
      </c>
      <c r="D43" s="16">
        <f>40000</f>
        <v>40000</v>
      </c>
      <c r="E43" s="16">
        <f>40000</f>
        <v>40000</v>
      </c>
    </row>
    <row r="44" spans="1:5" s="20" customFormat="1" ht="37.5">
      <c r="A44" s="9" t="s">
        <v>50</v>
      </c>
      <c r="B44" s="12" t="s">
        <v>51</v>
      </c>
      <c r="C44" s="19">
        <f>C45</f>
        <v>5000</v>
      </c>
      <c r="D44" s="19">
        <f>D45</f>
        <v>5000</v>
      </c>
      <c r="E44" s="19">
        <f>E45</f>
        <v>5000</v>
      </c>
    </row>
    <row r="45" spans="1:6" ht="227.25" customHeight="1">
      <c r="A45" s="8" t="s">
        <v>52</v>
      </c>
      <c r="B45" s="21" t="s">
        <v>53</v>
      </c>
      <c r="C45" s="22">
        <f>5000</f>
        <v>5000</v>
      </c>
      <c r="D45" s="22">
        <f>5000</f>
        <v>5000</v>
      </c>
      <c r="E45" s="22">
        <f>5000</f>
        <v>5000</v>
      </c>
      <c r="F45" s="20"/>
    </row>
    <row r="46" spans="1:6" ht="44.25" customHeight="1">
      <c r="A46" s="9" t="s">
        <v>58</v>
      </c>
      <c r="B46" s="23" t="s">
        <v>59</v>
      </c>
      <c r="C46" s="19">
        <f>C47</f>
        <v>141176.4</v>
      </c>
      <c r="D46" s="19">
        <f>D47</f>
        <v>0</v>
      </c>
      <c r="E46" s="19">
        <f>E47</f>
        <v>0</v>
      </c>
      <c r="F46" s="20"/>
    </row>
    <row r="47" spans="1:6" ht="28.5" customHeight="1">
      <c r="A47" s="8" t="s">
        <v>60</v>
      </c>
      <c r="B47" s="21" t="s">
        <v>61</v>
      </c>
      <c r="C47" s="22">
        <f>141176.4</f>
        <v>141176.4</v>
      </c>
      <c r="D47" s="22">
        <f>0</f>
        <v>0</v>
      </c>
      <c r="E47" s="22">
        <f>0</f>
        <v>0</v>
      </c>
      <c r="F47" s="20"/>
    </row>
    <row r="48" spans="1:6" ht="25.5" customHeight="1">
      <c r="A48" s="24" t="s">
        <v>11</v>
      </c>
      <c r="B48" s="25" t="s">
        <v>41</v>
      </c>
      <c r="C48" s="26">
        <f>C49</f>
        <v>70189244.76</v>
      </c>
      <c r="D48" s="26">
        <f>D49</f>
        <v>34349203.33</v>
      </c>
      <c r="E48" s="26">
        <f>E49</f>
        <v>39371819.82</v>
      </c>
      <c r="F48" s="20"/>
    </row>
    <row r="49" spans="1:5" s="28" customFormat="1" ht="77.25" customHeight="1">
      <c r="A49" s="9" t="s">
        <v>16</v>
      </c>
      <c r="B49" s="12" t="s">
        <v>42</v>
      </c>
      <c r="C49" s="27">
        <f>SUM(C50:C51)</f>
        <v>70189244.76</v>
      </c>
      <c r="D49" s="27">
        <f>SUM(D50:D51)</f>
        <v>34349203.33</v>
      </c>
      <c r="E49" s="27">
        <f>SUM(E50:E51)</f>
        <v>39371819.82</v>
      </c>
    </row>
    <row r="50" spans="1:5" ht="39.75" customHeight="1">
      <c r="A50" s="8" t="s">
        <v>46</v>
      </c>
      <c r="B50" s="29" t="s">
        <v>43</v>
      </c>
      <c r="C50" s="30">
        <f>27648278.67+1055300+7888656.03</f>
        <v>36592234.7</v>
      </c>
      <c r="D50" s="30">
        <f>17790600+773300</f>
        <v>18563900</v>
      </c>
      <c r="E50" s="30">
        <f>17790600+4052000</f>
        <v>21842600</v>
      </c>
    </row>
    <row r="51" spans="1:5" ht="60.75" customHeight="1">
      <c r="A51" s="8" t="s">
        <v>48</v>
      </c>
      <c r="B51" s="13" t="s">
        <v>47</v>
      </c>
      <c r="C51" s="31">
        <f>15785303.33+7985182.67+3000000+763300+5999997+63227.06</f>
        <v>33597010.06</v>
      </c>
      <c r="D51" s="31">
        <f>15785303.33</f>
        <v>15785303.33</v>
      </c>
      <c r="E51" s="31">
        <f>17529219.82</f>
        <v>17529219.82</v>
      </c>
    </row>
    <row r="52" spans="1:5" ht="21" customHeight="1">
      <c r="A52" s="38" t="s">
        <v>49</v>
      </c>
      <c r="B52" s="38"/>
      <c r="C52" s="11">
        <f>C29+C48</f>
        <v>135522011.9</v>
      </c>
      <c r="D52" s="11">
        <f>D29+D48</f>
        <v>103307253.33</v>
      </c>
      <c r="E52" s="11">
        <f>E29+E48</f>
        <v>112417619.82</v>
      </c>
    </row>
    <row r="53" ht="18.75">
      <c r="E53" s="32" t="s">
        <v>74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2023-10-25T11:11:45Z</cp:lastPrinted>
  <dcterms:created xsi:type="dcterms:W3CDTF">2009-08-21T08:27:43Z</dcterms:created>
  <dcterms:modified xsi:type="dcterms:W3CDTF">2024-03-22T11:37:21Z</dcterms:modified>
  <cp:category/>
  <cp:version/>
  <cp:contentType/>
  <cp:contentStatus/>
</cp:coreProperties>
</file>