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18-2019" sheetId="1" r:id="rId1"/>
  </sheets>
  <calcPr calcId="152511"/>
</workbook>
</file>

<file path=xl/calcChain.xml><?xml version="1.0" encoding="utf-8"?>
<calcChain xmlns="http://schemas.openxmlformats.org/spreadsheetml/2006/main">
  <c r="E289" i="1" l="1"/>
  <c r="D289" i="1"/>
  <c r="E42" i="1" l="1"/>
  <c r="D42" i="1"/>
  <c r="E200" i="1" l="1"/>
  <c r="D200" i="1"/>
  <c r="E123" i="1" l="1"/>
  <c r="D123" i="1"/>
  <c r="E82" i="1"/>
  <c r="D82" i="1"/>
  <c r="E62" i="1" l="1"/>
  <c r="D62" i="1"/>
  <c r="D279" i="1" l="1"/>
  <c r="E279" i="1"/>
  <c r="E277" i="1" l="1"/>
  <c r="E276" i="1" s="1"/>
  <c r="D277" i="1"/>
  <c r="D276" i="1" s="1"/>
  <c r="E274" i="1"/>
  <c r="E273" i="1" s="1"/>
  <c r="D274" i="1"/>
  <c r="D273" i="1" s="1"/>
  <c r="E270" i="1"/>
  <c r="D270" i="1"/>
  <c r="E268" i="1"/>
  <c r="D268" i="1"/>
  <c r="E261" i="1"/>
  <c r="E260" i="1" s="1"/>
  <c r="D261" i="1"/>
  <c r="D260" i="1" s="1"/>
  <c r="E257" i="1"/>
  <c r="E256" i="1" s="1"/>
  <c r="D257" i="1"/>
  <c r="D256" i="1" s="1"/>
  <c r="E232" i="1"/>
  <c r="D232" i="1"/>
  <c r="E252" i="1"/>
  <c r="D252" i="1"/>
  <c r="E250" i="1"/>
  <c r="D250" i="1"/>
  <c r="E246" i="1"/>
  <c r="D246" i="1"/>
  <c r="E243" i="1"/>
  <c r="E242" i="1" s="1"/>
  <c r="D243" i="1"/>
  <c r="D242" i="1" s="1"/>
  <c r="E238" i="1"/>
  <c r="D238" i="1"/>
  <c r="E233" i="1"/>
  <c r="D233" i="1"/>
  <c r="E227" i="1"/>
  <c r="D227" i="1"/>
  <c r="E223" i="1"/>
  <c r="E222" i="1" s="1"/>
  <c r="D223" i="1"/>
  <c r="D222" i="1" s="1"/>
  <c r="E217" i="1"/>
  <c r="D217" i="1"/>
  <c r="E214" i="1"/>
  <c r="D214" i="1"/>
  <c r="E209" i="1"/>
  <c r="E208" i="1" s="1"/>
  <c r="E207" i="1" s="1"/>
  <c r="D209" i="1"/>
  <c r="D208" i="1" s="1"/>
  <c r="D207" i="1" s="1"/>
  <c r="E204" i="1"/>
  <c r="E203" i="1" s="1"/>
  <c r="D204" i="1"/>
  <c r="D203" i="1" s="1"/>
  <c r="E199" i="1"/>
  <c r="D199" i="1"/>
  <c r="E196" i="1"/>
  <c r="E195" i="1" s="1"/>
  <c r="D196" i="1"/>
  <c r="D195" i="1" s="1"/>
  <c r="E190" i="1"/>
  <c r="E189" i="1" s="1"/>
  <c r="D190" i="1"/>
  <c r="D189" i="1" s="1"/>
  <c r="E181" i="1"/>
  <c r="E179" i="1" s="1"/>
  <c r="E178" i="1" s="1"/>
  <c r="D181" i="1"/>
  <c r="D179" i="1" s="1"/>
  <c r="D178" i="1" s="1"/>
  <c r="E176" i="1"/>
  <c r="D176" i="1"/>
  <c r="E173" i="1"/>
  <c r="D173" i="1"/>
  <c r="E168" i="1"/>
  <c r="E167" i="1" s="1"/>
  <c r="D168" i="1"/>
  <c r="D167" i="1" s="1"/>
  <c r="E130" i="1"/>
  <c r="E128" i="1" s="1"/>
  <c r="D130" i="1"/>
  <c r="D128" i="1" s="1"/>
  <c r="E106" i="1"/>
  <c r="D106" i="1"/>
  <c r="E81" i="1"/>
  <c r="D81" i="1"/>
  <c r="E59" i="1"/>
  <c r="D59" i="1"/>
  <c r="E54" i="1"/>
  <c r="D54" i="1"/>
  <c r="D34" i="1"/>
  <c r="E163" i="1"/>
  <c r="D163" i="1"/>
  <c r="E159" i="1"/>
  <c r="D159" i="1"/>
  <c r="E157" i="1"/>
  <c r="D157" i="1"/>
  <c r="E155" i="1"/>
  <c r="D155" i="1"/>
  <c r="E151" i="1"/>
  <c r="E150" i="1" s="1"/>
  <c r="D151" i="1"/>
  <c r="D150" i="1" s="1"/>
  <c r="E148" i="1"/>
  <c r="E147" i="1" s="1"/>
  <c r="D148" i="1"/>
  <c r="D147" i="1" s="1"/>
  <c r="E145" i="1"/>
  <c r="E144" i="1" s="1"/>
  <c r="D145" i="1"/>
  <c r="D144" i="1" s="1"/>
  <c r="E142" i="1"/>
  <c r="E141" i="1" s="1"/>
  <c r="D142" i="1"/>
  <c r="D141" i="1" s="1"/>
  <c r="E139" i="1"/>
  <c r="D139" i="1"/>
  <c r="E137" i="1"/>
  <c r="D137" i="1"/>
  <c r="D135" i="1"/>
  <c r="D134" i="1" s="1"/>
  <c r="E134" i="1"/>
  <c r="E122" i="1"/>
  <c r="D122" i="1"/>
  <c r="E120" i="1"/>
  <c r="D120" i="1"/>
  <c r="E118" i="1"/>
  <c r="D118" i="1"/>
  <c r="E115" i="1"/>
  <c r="D115" i="1"/>
  <c r="E112" i="1"/>
  <c r="D112" i="1"/>
  <c r="E110" i="1"/>
  <c r="D110" i="1"/>
  <c r="E104" i="1"/>
  <c r="D104" i="1"/>
  <c r="E100" i="1"/>
  <c r="E99" i="1" s="1"/>
  <c r="D100" i="1"/>
  <c r="D99" i="1" s="1"/>
  <c r="E94" i="1"/>
  <c r="E93" i="1" s="1"/>
  <c r="D94" i="1"/>
  <c r="D93" i="1" s="1"/>
  <c r="E88" i="1"/>
  <c r="E87" i="1" s="1"/>
  <c r="D88" i="1"/>
  <c r="D87" i="1" s="1"/>
  <c r="E50" i="1"/>
  <c r="E49" i="1" s="1"/>
  <c r="D50" i="1"/>
  <c r="D49" i="1" s="1"/>
  <c r="E76" i="1"/>
  <c r="E75" i="1" s="1"/>
  <c r="D76" i="1"/>
  <c r="D75" i="1" s="1"/>
  <c r="E72" i="1"/>
  <c r="E71" i="1" s="1"/>
  <c r="D72" i="1"/>
  <c r="D71" i="1" s="1"/>
  <c r="E68" i="1"/>
  <c r="E67" i="1" s="1"/>
  <c r="D68" i="1"/>
  <c r="D67" i="1" s="1"/>
  <c r="E61" i="1"/>
  <c r="D61" i="1"/>
  <c r="E19" i="1"/>
  <c r="E18" i="1"/>
  <c r="D19" i="1"/>
  <c r="D18" i="1"/>
  <c r="D17" i="1" l="1"/>
  <c r="D267" i="1"/>
  <c r="D266" i="1" s="1"/>
  <c r="D102" i="1"/>
  <c r="E102" i="1"/>
  <c r="D127" i="1"/>
  <c r="E188" i="1"/>
  <c r="E53" i="1"/>
  <c r="E127" i="1"/>
  <c r="E229" i="1"/>
  <c r="E226" i="1" s="1"/>
  <c r="D272" i="1"/>
  <c r="E272" i="1"/>
  <c r="D255" i="1"/>
  <c r="E267" i="1"/>
  <c r="E266" i="1" s="1"/>
  <c r="E255" i="1"/>
  <c r="D245" i="1"/>
  <c r="D229" i="1"/>
  <c r="D226" i="1" s="1"/>
  <c r="E245" i="1"/>
  <c r="E213" i="1"/>
  <c r="E212" i="1" s="1"/>
  <c r="D213" i="1"/>
  <c r="D212" i="1" s="1"/>
  <c r="D188" i="1"/>
  <c r="E172" i="1"/>
  <c r="E166" i="1" s="1"/>
  <c r="D114" i="1"/>
  <c r="E114" i="1"/>
  <c r="D136" i="1"/>
  <c r="D53" i="1"/>
  <c r="E154" i="1"/>
  <c r="D172" i="1"/>
  <c r="D166" i="1" s="1"/>
  <c r="D154" i="1"/>
  <c r="E136" i="1"/>
  <c r="E97" i="1"/>
  <c r="E96" i="1" s="1"/>
  <c r="E34" i="1"/>
  <c r="E33" i="1" s="1"/>
  <c r="E29" i="1"/>
  <c r="E26" i="1"/>
  <c r="E17" i="1"/>
  <c r="E126" i="1" l="1"/>
  <c r="D126" i="1"/>
  <c r="D225" i="1"/>
  <c r="E225" i="1"/>
  <c r="E16" i="1"/>
  <c r="E80" i="1"/>
  <c r="E15" i="1" l="1"/>
  <c r="E292" i="1" s="1"/>
  <c r="D97" i="1"/>
  <c r="D96" i="1" s="1"/>
  <c r="D29" i="1"/>
  <c r="D33" i="1" l="1"/>
  <c r="D26" i="1"/>
  <c r="D16" i="1" l="1"/>
  <c r="D80" i="1"/>
  <c r="D15" i="1" l="1"/>
  <c r="D292" i="1" s="1"/>
</calcChain>
</file>

<file path=xl/sharedStrings.xml><?xml version="1.0" encoding="utf-8"?>
<sst xmlns="http://schemas.openxmlformats.org/spreadsheetml/2006/main" count="570" uniqueCount="532">
  <si>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</si>
  <si>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</si>
  <si>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</si>
  <si>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</si>
  <si>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</si>
  <si>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</si>
  <si>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</si>
  <si>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</si>
  <si>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</si>
  <si>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</si>
  <si>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</si>
  <si>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</si>
  <si>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</si>
  <si>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</si>
  <si>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</si>
  <si>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</si>
  <si>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</si>
  <si>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</si>
  <si>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</si>
  <si>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</si>
  <si>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</si>
  <si>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</si>
  <si>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</si>
  <si>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</si>
  <si>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</si>
  <si>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</si>
  <si>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</si>
  <si>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</si>
  <si>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</si>
  <si>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</si>
  <si>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</si>
  <si>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</si>
  <si>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</si>
  <si>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</si>
  <si>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</si>
  <si>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</si>
  <si>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</si>
  <si>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</si>
  <si>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</si>
  <si>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</si>
  <si>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01 7 00 00000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</si>
  <si>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</si>
  <si>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"Реализация мероприятий по содействию занятости"</t>
  </si>
  <si>
    <t>01 7 01 20080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</si>
  <si>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</si>
  <si>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</si>
  <si>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</si>
  <si>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</si>
  <si>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</si>
  <si>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</si>
  <si>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</si>
  <si>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</si>
  <si>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</si>
  <si>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</si>
  <si>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</si>
  <si>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</si>
  <si>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</si>
  <si>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</si>
  <si>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</si>
  <si>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</si>
  <si>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</si>
  <si>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</si>
  <si>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</si>
  <si>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</si>
  <si>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</si>
  <si>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</si>
  <si>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</si>
  <si>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</si>
  <si>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</si>
  <si>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</si>
  <si>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</si>
  <si>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</si>
  <si>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</si>
  <si>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</si>
  <si>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</si>
  <si>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</si>
  <si>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</si>
  <si>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</si>
  <si>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</si>
  <si>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</si>
  <si>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Подпрограмма "Библиотечный фонд- стратегический ресурс общества"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</si>
  <si>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</si>
  <si>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</si>
  <si>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</si>
  <si>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</si>
  <si>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</si>
  <si>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</si>
  <si>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</si>
  <si>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</si>
  <si>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</si>
  <si>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</si>
  <si>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</si>
  <si>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</si>
  <si>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</si>
  <si>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</si>
  <si>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</si>
  <si>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</si>
  <si>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</si>
  <si>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</si>
  <si>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</si>
  <si>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</si>
  <si>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</si>
  <si>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</si>
  <si>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</si>
  <si>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</si>
  <si>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</si>
  <si>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</si>
  <si>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</si>
  <si>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</si>
  <si>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</si>
  <si>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</si>
  <si>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</si>
  <si>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</si>
  <si>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</si>
  <si>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</si>
  <si>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</si>
  <si>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</si>
  <si>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</si>
  <si>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</si>
  <si>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</si>
  <si>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</si>
  <si>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</si>
  <si>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</si>
  <si>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</si>
  <si>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</si>
  <si>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</si>
  <si>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</si>
  <si>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</si>
  <si>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</si>
  <si>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</si>
  <si>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</si>
  <si>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</si>
  <si>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</si>
  <si>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</si>
  <si>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</si>
  <si>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</si>
  <si>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</si>
  <si>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</si>
  <si>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</si>
  <si>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</si>
  <si>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</si>
  <si>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</si>
  <si>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</si>
  <si>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</si>
  <si>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</si>
  <si>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</si>
  <si>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</si>
  <si>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</si>
  <si>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</si>
  <si>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</si>
  <si>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</si>
  <si>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</si>
  <si>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</si>
  <si>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</si>
  <si>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</si>
  <si>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</si>
  <si>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</si>
  <si>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</si>
  <si>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</si>
  <si>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</si>
  <si>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</si>
  <si>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</si>
  <si>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</si>
  <si>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</si>
  <si>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</si>
  <si>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</si>
  <si>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</si>
  <si>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Сумма, руб.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</si>
  <si>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</si>
  <si>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</si>
  <si>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</si>
  <si>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</si>
  <si>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</si>
  <si>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</si>
  <si>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</si>
  <si>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</si>
  <si>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</si>
  <si>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</si>
  <si>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</si>
  <si>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</si>
  <si>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</si>
  <si>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</si>
  <si>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</si>
  <si>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</si>
  <si>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</si>
  <si>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</si>
  <si>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</si>
  <si>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</si>
  <si>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</si>
  <si>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</si>
  <si>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</si>
  <si>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</si>
  <si>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</si>
  <si>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</si>
  <si>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</si>
  <si>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</si>
  <si>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</si>
  <si>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01 7 01 00000</t>
  </si>
  <si>
    <t>01 3 01 00320</t>
  </si>
  <si>
    <t>03 2 02 00330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</si>
  <si>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</si>
  <si>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</si>
  <si>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</si>
  <si>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</si>
  <si>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</si>
  <si>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</si>
  <si>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</si>
  <si>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</si>
  <si>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</si>
  <si>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</si>
  <si>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</si>
  <si>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</si>
  <si>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</si>
  <si>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</si>
  <si>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</si>
  <si>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</si>
  <si>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</si>
  <si>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</si>
  <si>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</si>
  <si>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</si>
  <si>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</si>
  <si>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</si>
  <si>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</si>
  <si>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</si>
  <si>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</si>
  <si>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</si>
  <si>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</si>
  <si>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</si>
  <si>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</si>
  <si>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</si>
  <si>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</si>
  <si>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</si>
  <si>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</si>
  <si>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</si>
  <si>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период 2018 и 2019 годов"</t>
  </si>
  <si>
    <t xml:space="preserve">на 2017 год и на плановый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</si>
  <si>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</si>
  <si>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</si>
  <si>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</si>
  <si>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</si>
  <si>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</si>
  <si>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</si>
  <si>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</si>
  <si>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</si>
  <si>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</si>
  <si>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</si>
  <si>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</si>
  <si>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</si>
  <si>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</si>
  <si>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</si>
  <si>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</si>
  <si>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</si>
  <si>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</si>
  <si>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</si>
  <si>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</si>
  <si>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</si>
  <si>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</si>
  <si>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</si>
  <si>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</si>
  <si>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</si>
  <si>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</si>
  <si>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</si>
  <si>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</si>
  <si>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</si>
  <si>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</si>
  <si>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</si>
  <si>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</si>
  <si>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</si>
  <si>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</si>
  <si>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</si>
  <si>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</si>
  <si>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</si>
  <si>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</si>
  <si>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</si>
  <si>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</si>
  <si>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</si>
  <si>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</si>
  <si>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</si>
  <si>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</si>
  <si>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</si>
  <si>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</si>
  <si>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</si>
  <si>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</si>
  <si>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</si>
  <si>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</si>
  <si>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</si>
  <si>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</si>
  <si>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</si>
  <si>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</si>
  <si>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</si>
  <si>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</si>
  <si>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</si>
  <si>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</si>
  <si>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</si>
  <si>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</si>
  <si>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</si>
  <si>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</si>
  <si>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</si>
  <si>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</si>
  <si>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</si>
  <si>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</si>
  <si>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</si>
  <si>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</si>
  <si>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</si>
  <si>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</si>
  <si>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</si>
  <si>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</si>
  <si>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бюджета Южского муниципального района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2018 и 2019 годов</t>
  </si>
  <si>
    <t>Приложение № 7</t>
  </si>
  <si>
    <t>2018 год</t>
  </si>
  <si>
    <t>2019 год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</si>
  <si>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</si>
  <si>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</si>
  <si>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</si>
  <si>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</si>
  <si>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</si>
  <si>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</si>
  <si>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</si>
  <si>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</si>
  <si>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</si>
  <si>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</si>
  <si>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</si>
  <si>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</si>
  <si>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</si>
  <si>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теплоснабжения населения"</t>
  </si>
  <si>
    <t xml:space="preserve">02 Д 02 00000 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</si>
  <si>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</si>
  <si>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 xml:space="preserve">02 Д 02 21470 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</si>
  <si>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</si>
  <si>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</si>
  <si>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</si>
  <si>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</si>
  <si>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</si>
  <si>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 xml:space="preserve">02 Д 03 21500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</si>
  <si>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</si>
  <si>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</si>
  <si>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</si>
  <si>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</si>
  <si>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</si>
  <si>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</si>
  <si>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</si>
  <si>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</si>
  <si>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</si>
  <si>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</si>
  <si>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</si>
  <si>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</si>
  <si>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</si>
  <si>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</si>
  <si>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"Мероприятия по обеспечению безопасности населения и территории Южского муниципального района"</t>
  </si>
  <si>
    <t>02 Ж 02 00000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</si>
  <si>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</si>
  <si>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</si>
  <si>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</si>
  <si>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</si>
  <si>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</si>
  <si>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</si>
  <si>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</si>
  <si>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</si>
  <si>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</si>
  <si>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</si>
  <si>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</si>
  <si>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</si>
  <si>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</si>
  <si>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</si>
  <si>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</si>
  <si>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</si>
  <si>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</si>
  <si>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</si>
  <si>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</si>
  <si>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</si>
  <si>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</si>
  <si>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</si>
  <si>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Основное мероприятие "Содействие развитию музейно-выставочной деятельности"</t>
  </si>
  <si>
    <t>03 Д 03 00000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</si>
  <si>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</si>
  <si>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</si>
  <si>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</si>
  <si>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03 Д 03 21210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</si>
  <si>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</si>
  <si>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</si>
  <si>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</si>
  <si>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</si>
  <si>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</si>
  <si>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</si>
  <si>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</si>
  <si>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</si>
  <si>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</si>
  <si>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</si>
  <si>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</si>
  <si>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</si>
  <si>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</si>
  <si>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</si>
  <si>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</si>
  <si>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</si>
  <si>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</si>
  <si>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</si>
  <si>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</si>
  <si>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</si>
  <si>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</si>
  <si>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</si>
  <si>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</si>
  <si>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</si>
  <si>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04 8 01 00380</t>
    </r>
    <r>
      <rPr>
        <i/>
        <sz val="14"/>
        <color theme="1"/>
        <rFont val="Times New Roman"/>
        <family val="1"/>
        <charset val="204"/>
      </rPr>
      <t xml:space="preserve"> </t>
    </r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</si>
  <si>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</si>
  <si>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</si>
  <si>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</si>
  <si>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</si>
  <si>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</si>
  <si>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</si>
  <si>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</si>
  <si>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</si>
  <si>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</si>
  <si>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</si>
  <si>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</si>
  <si>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</si>
  <si>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</si>
  <si>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</si>
  <si>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</si>
  <si>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 xml:space="preserve">05 2 01 21580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</si>
  <si>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</si>
  <si>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</si>
  <si>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05 3 01 21730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</si>
  <si>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</si>
  <si>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</si>
  <si>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</si>
  <si>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05 4 01 00000 </t>
  </si>
  <si>
    <t xml:space="preserve">05 4 01 21700 </t>
  </si>
  <si>
    <t xml:space="preserve">05 4 01 21710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</si>
  <si>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theme="1"/>
        <rFont val="Times New Roman"/>
        <family val="1"/>
        <charset val="204"/>
      </rPr>
      <t xml:space="preserve"> </t>
    </r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</si>
  <si>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</si>
  <si>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</si>
  <si>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</si>
  <si>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</si>
  <si>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</si>
  <si>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</si>
  <si>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</si>
  <si>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</si>
  <si>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</si>
  <si>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</si>
  <si>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</si>
  <si>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</si>
  <si>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</si>
  <si>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</si>
  <si>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</si>
  <si>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"Осуществление организационной и информационной поддержки, предоставляемой организациям территориальных общественных самоуправлений"</t>
  </si>
  <si>
    <t xml:space="preserve">08 4 02 00000 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</si>
  <si>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</si>
  <si>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 xml:space="preserve">08 4 02 21430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</si>
  <si>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</si>
  <si>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</si>
  <si>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</si>
  <si>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</si>
  <si>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</si>
  <si>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</si>
  <si>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</si>
  <si>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</si>
  <si>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</si>
  <si>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</si>
  <si>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</si>
  <si>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</si>
  <si>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</si>
  <si>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</si>
  <si>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</si>
  <si>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</si>
  <si>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</si>
  <si>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1 01 L0200</t>
  </si>
  <si>
    <t>12 2 00 00000</t>
  </si>
  <si>
    <t>12 2 01 00000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</si>
  <si>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</si>
  <si>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</si>
  <si>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 xml:space="preserve">02 Д 03 40080 </t>
  </si>
  <si>
    <t xml:space="preserve">Строительство резервной артскважины в с. Мугреевский (Капитальные вложения в объекты государственной (муниципальной) собственности)
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</si>
  <si>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</si>
  <si>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</si>
  <si>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Создание на территории Южского муниципального района системы обеспечения вызова экстренных оперативных служб по единому номеру "112" (Закупка товаров, работ и услуг для обеспечения государственных (муниципальных) нужд) </t>
  </si>
  <si>
    <t xml:space="preserve">02 Ж 02 21720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</si>
  <si>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</si>
  <si>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</si>
  <si>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</si>
  <si>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</si>
  <si>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</si>
  <si>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</si>
  <si>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</si>
  <si>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</si>
  <si>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</si>
  <si>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</si>
  <si>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</si>
  <si>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</si>
  <si>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</si>
  <si>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</si>
  <si>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</si>
  <si>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</si>
  <si>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</si>
  <si>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</si>
  <si>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</si>
  <si>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</si>
  <si>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</si>
  <si>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</si>
  <si>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</si>
  <si>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</si>
  <si>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</si>
  <si>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</si>
  <si>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</si>
  <si>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</si>
  <si>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</si>
  <si>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</si>
  <si>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</si>
  <si>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</si>
  <si>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</si>
  <si>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</si>
  <si>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</si>
  <si>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</si>
  <si>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</si>
  <si>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</si>
  <si>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</si>
  <si>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Подпрограмма "Реализация мероприятий направленных на вовлечение населения в культурную жизнь района"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</si>
  <si>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</si>
  <si>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</si>
  <si>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</si>
  <si>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</si>
  <si>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r>
      <t xml:space="preserve">от </t>
    </r>
    <r>
      <rPr>
        <u/>
        <sz val="14"/>
        <rFont val="Times New Roman"/>
        <family val="1"/>
        <charset val="204"/>
      </rPr>
      <t>26.12.2016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105</t>
    </r>
    <r>
      <rPr>
        <sz val="14"/>
        <rFont val="Times New Roman"/>
        <family val="1"/>
        <charset val="204"/>
      </rPr>
      <t xml:space="preserve">  
</t>
    </r>
  </si>
  <si>
    <t>01 2 02 21650</t>
  </si>
  <si>
    <r>
      <t xml:space="preserve">Основное мероприятие "Содействие развитию общего образования"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27.01.2017 № 16)</t>
    </r>
  </si>
  <si>
    <t>(строка исключена в соответствии с Решением Совета Южского муниципального района от 27.01.2017 № 16)</t>
  </si>
  <si>
    <r>
  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 xml:space="preserve">(в редакции Решения Совета Южского муниципального района от 27.01.2017 № 16) </t>
    </r>
  </si>
  <si>
    <r>
  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27.01.2017 № 16)</t>
    </r>
  </si>
  <si>
    <r>
  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 xml:space="preserve">(в редакции Решения Совета Южского муниципального района от 27.01.2017 № 16) </t>
    </r>
  </si>
  <si>
    <t>(в редакции Решений Совета Южского муниципального района от 27.01.2017 № 16, от 11.10.2017 № 93)</t>
  </si>
  <si>
    <r>
  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11.10.2017 № 93)</t>
    </r>
    <r>
      <rPr>
        <b/>
        <sz val="14"/>
        <color theme="1"/>
        <rFont val="Times New Roman"/>
        <family val="1"/>
        <charset val="204"/>
      </rPr>
      <t xml:space="preserve"> </t>
    </r>
  </si>
  <si>
    <t>31 9 00 R0971</t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</si>
  <si>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в 2018 году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 xml:space="preserve">(строка добавлена в соответствии с Решением Совета Южского муниципального района от 11.10.2017 № 93) </t>
    </r>
  </si>
  <si>
    <r>
      <t xml:space="preserve">ИТОГО: </t>
    </r>
    <r>
      <rPr>
        <i/>
        <sz val="10"/>
        <color rgb="FF002060"/>
        <rFont val="Times New Roman"/>
        <family val="1"/>
        <charset val="204"/>
      </rPr>
      <t xml:space="preserve">(в редакции Решения Совета Южского муниципального района от 11.10.2017 № 93)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</si>
</sst>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1" fillId="0" borderId="0" xfId="0" applyNumberFormat="1" applyFont="1" applyFill="1"/>
    <xf numFmtId="49" fontId="3" fillId="0" borderId="0" xfId="0" applyNumberFormat="1" applyFont="1" applyFill="1"/>
    <xf numFmtId="0" fontId="2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top"/>
    </xf>
    <xf numFmtId="0" fontId="8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2" fontId="1" fillId="2" borderId="0" xfId="0" applyNumberFormat="1" applyFont="1" applyFill="1"/>
    <xf numFmtId="2" fontId="3" fillId="2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A289" zoomScale="90" zoomScaleNormal="90" workbookViewId="0">
      <selection activeCell="D289" sqref="D289:E289"/>
    </sheetView>
  </sheetViews>
  <sheetFormatPr defaultRowHeight="18.75" x14ac:dyDescent="0.3"/>
  <cols>
    <col min="1" max="1" width="62.5703125" style="1" customWidth="1"/>
    <col min="2" max="2" width="18.7109375" style="1" customWidth="1"/>
    <col min="3" max="3" width="8.85546875" style="2" customWidth="1"/>
    <col min="4" max="5" width="19.42578125" style="41" customWidth="1"/>
    <col min="6" max="6" width="23.42578125" style="12" customWidth="1"/>
    <col min="7" max="7" width="20.85546875" style="1" customWidth="1"/>
    <col min="8" max="16384" width="9.140625" style="1"/>
  </cols>
  <sheetData>
    <row r="1" spans="1:6" x14ac:dyDescent="0.3">
      <c r="B1" s="64" t="s">
        <v>308</v>
      </c>
      <c r="C1" s="64"/>
      <c r="D1" s="64"/>
      <c r="E1" s="64"/>
    </row>
    <row r="2" spans="1:6" x14ac:dyDescent="0.3">
      <c r="B2" s="64" t="s">
        <v>168</v>
      </c>
      <c r="C2" s="64"/>
      <c r="D2" s="64"/>
      <c r="E2" s="64"/>
    </row>
    <row r="3" spans="1:6" x14ac:dyDescent="0.3">
      <c r="B3" s="64" t="s">
        <v>169</v>
      </c>
      <c r="C3" s="64"/>
      <c r="D3" s="64"/>
      <c r="E3" s="64"/>
    </row>
    <row r="4" spans="1:6" x14ac:dyDescent="0.3">
      <c r="B4" s="65" t="s">
        <v>170</v>
      </c>
      <c r="C4" s="65"/>
      <c r="D4" s="65"/>
      <c r="E4" s="65"/>
    </row>
    <row r="5" spans="1:6" x14ac:dyDescent="0.3">
      <c r="B5" s="65" t="s">
        <v>171</v>
      </c>
      <c r="C5" s="65"/>
      <c r="D5" s="65"/>
      <c r="E5" s="65"/>
    </row>
    <row r="6" spans="1:6" x14ac:dyDescent="0.3">
      <c r="B6" s="65" t="s">
        <v>235</v>
      </c>
      <c r="C6" s="65"/>
      <c r="D6" s="65"/>
      <c r="E6" s="65"/>
    </row>
    <row r="7" spans="1:6" x14ac:dyDescent="0.3">
      <c r="B7" s="65" t="s">
        <v>234</v>
      </c>
      <c r="C7" s="65"/>
      <c r="D7" s="65"/>
      <c r="E7" s="65"/>
    </row>
    <row r="8" spans="1:6" x14ac:dyDescent="0.3">
      <c r="B8" s="66" t="s">
        <v>520</v>
      </c>
      <c r="C8" s="65"/>
      <c r="D8" s="65"/>
      <c r="E8" s="65"/>
    </row>
    <row r="9" spans="1:6" x14ac:dyDescent="0.3">
      <c r="B9" s="15"/>
      <c r="C9" s="64"/>
      <c r="D9" s="64"/>
    </row>
    <row r="10" spans="1:6" ht="124.5" customHeight="1" x14ac:dyDescent="0.3">
      <c r="A10" s="67" t="s">
        <v>307</v>
      </c>
      <c r="B10" s="67"/>
      <c r="C10" s="67"/>
      <c r="D10" s="67"/>
      <c r="E10" s="67"/>
    </row>
    <row r="11" spans="1:6" x14ac:dyDescent="0.3">
      <c r="A11" s="68" t="s">
        <v>527</v>
      </c>
      <c r="B11" s="68"/>
      <c r="C11" s="68"/>
      <c r="D11" s="68"/>
      <c r="E11" s="68"/>
    </row>
    <row r="12" spans="1:6" x14ac:dyDescent="0.3">
      <c r="A12" s="61" t="s">
        <v>164</v>
      </c>
      <c r="B12" s="61" t="s">
        <v>165</v>
      </c>
      <c r="C12" s="62" t="s">
        <v>166</v>
      </c>
      <c r="D12" s="63" t="s">
        <v>167</v>
      </c>
      <c r="E12" s="63"/>
    </row>
    <row r="13" spans="1:6" ht="39.75" customHeight="1" x14ac:dyDescent="0.3">
      <c r="A13" s="61"/>
      <c r="B13" s="61"/>
      <c r="C13" s="62"/>
      <c r="D13" s="58" t="s">
        <v>309</v>
      </c>
      <c r="E13" s="40" t="s">
        <v>310</v>
      </c>
    </row>
    <row r="14" spans="1:6" x14ac:dyDescent="0.3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6" s="8" customFormat="1" ht="69" customHeight="1" x14ac:dyDescent="0.3">
      <c r="A15" s="16" t="s">
        <v>236</v>
      </c>
      <c r="B15" s="17" t="s">
        <v>0</v>
      </c>
      <c r="C15" s="7"/>
      <c r="D15" s="42">
        <f>D16+D33+D49+D53+D61+D67+D71+D75</f>
        <v>168592044.97</v>
      </c>
      <c r="E15" s="42">
        <f>E16+E33+E49+E53+E61+E67+E71+E75</f>
        <v>166592044.97</v>
      </c>
      <c r="F15" s="13"/>
    </row>
    <row r="16" spans="1:6" s="8" customFormat="1" ht="112.5" x14ac:dyDescent="0.3">
      <c r="A16" s="16" t="s">
        <v>237</v>
      </c>
      <c r="B16" s="17" t="s">
        <v>1</v>
      </c>
      <c r="C16" s="7"/>
      <c r="D16" s="42">
        <f>D17+D26+D29</f>
        <v>60398753.130000003</v>
      </c>
      <c r="E16" s="42">
        <f>E17+E26+E29</f>
        <v>59398753.130000003</v>
      </c>
      <c r="F16" s="13"/>
    </row>
    <row r="17" spans="1:6" s="3" customFormat="1" ht="54" customHeight="1" x14ac:dyDescent="0.3">
      <c r="A17" s="18" t="s">
        <v>238</v>
      </c>
      <c r="B17" s="19" t="s">
        <v>2</v>
      </c>
      <c r="C17" s="5"/>
      <c r="D17" s="43">
        <f>SUM(D18:D25)</f>
        <v>57779850</v>
      </c>
      <c r="E17" s="43">
        <f>SUM(E18:E25)</f>
        <v>56779850</v>
      </c>
      <c r="F17" s="14"/>
    </row>
    <row r="18" spans="1:6" ht="168.75" x14ac:dyDescent="0.3">
      <c r="A18" s="20" t="s">
        <v>239</v>
      </c>
      <c r="B18" s="21" t="s">
        <v>3</v>
      </c>
      <c r="C18" s="4">
        <v>100</v>
      </c>
      <c r="D18" s="40">
        <f>1523400+3339520</f>
        <v>4862920</v>
      </c>
      <c r="E18" s="40">
        <f>1523400+3339520</f>
        <v>4862920</v>
      </c>
    </row>
    <row r="19" spans="1:6" ht="127.5" customHeight="1" x14ac:dyDescent="0.3">
      <c r="A19" s="22" t="s">
        <v>240</v>
      </c>
      <c r="B19" s="21" t="s">
        <v>3</v>
      </c>
      <c r="C19" s="4">
        <v>200</v>
      </c>
      <c r="D19" s="40">
        <f>601000+3580100</f>
        <v>4181100</v>
      </c>
      <c r="E19" s="40">
        <f>601000+3580100</f>
        <v>4181100</v>
      </c>
    </row>
    <row r="20" spans="1:6" ht="131.25" x14ac:dyDescent="0.3">
      <c r="A20" s="20" t="s">
        <v>241</v>
      </c>
      <c r="B20" s="21" t="s">
        <v>3</v>
      </c>
      <c r="C20" s="4">
        <v>600</v>
      </c>
      <c r="D20" s="40">
        <v>27704900</v>
      </c>
      <c r="E20" s="40">
        <v>26704900</v>
      </c>
    </row>
    <row r="21" spans="1:6" ht="106.5" customHeight="1" x14ac:dyDescent="0.3">
      <c r="A21" s="20" t="s">
        <v>175</v>
      </c>
      <c r="B21" s="21" t="s">
        <v>3</v>
      </c>
      <c r="C21" s="4">
        <v>800</v>
      </c>
      <c r="D21" s="40">
        <v>93000</v>
      </c>
      <c r="E21" s="40">
        <v>93000</v>
      </c>
    </row>
    <row r="22" spans="1:6" ht="111" customHeight="1" x14ac:dyDescent="0.3">
      <c r="A22" s="20" t="s">
        <v>311</v>
      </c>
      <c r="B22" s="21" t="s">
        <v>4</v>
      </c>
      <c r="C22" s="4">
        <v>600</v>
      </c>
      <c r="D22" s="40">
        <v>30000</v>
      </c>
      <c r="E22" s="40">
        <v>30000</v>
      </c>
    </row>
    <row r="23" spans="1:6" ht="318.75" x14ac:dyDescent="0.3">
      <c r="A23" s="34" t="s">
        <v>220</v>
      </c>
      <c r="B23" s="21" t="s">
        <v>5</v>
      </c>
      <c r="C23" s="4">
        <v>100</v>
      </c>
      <c r="D23" s="40">
        <v>2271916</v>
      </c>
      <c r="E23" s="40">
        <v>2271916</v>
      </c>
    </row>
    <row r="24" spans="1:6" ht="262.5" x14ac:dyDescent="0.3">
      <c r="A24" s="34" t="s">
        <v>221</v>
      </c>
      <c r="B24" s="21" t="s">
        <v>5</v>
      </c>
      <c r="C24" s="4">
        <v>200</v>
      </c>
      <c r="D24" s="40">
        <v>17490</v>
      </c>
      <c r="E24" s="40">
        <v>17490</v>
      </c>
    </row>
    <row r="25" spans="1:6" ht="265.5" customHeight="1" x14ac:dyDescent="0.3">
      <c r="A25" s="34" t="s">
        <v>222</v>
      </c>
      <c r="B25" s="21" t="s">
        <v>5</v>
      </c>
      <c r="C25" s="4">
        <v>600</v>
      </c>
      <c r="D25" s="40">
        <v>18618524</v>
      </c>
      <c r="E25" s="40">
        <v>18618524</v>
      </c>
    </row>
    <row r="26" spans="1:6" s="3" customFormat="1" ht="57" customHeight="1" x14ac:dyDescent="0.3">
      <c r="A26" s="18" t="s">
        <v>6</v>
      </c>
      <c r="B26" s="19" t="s">
        <v>219</v>
      </c>
      <c r="C26" s="5"/>
      <c r="D26" s="43">
        <f>SUM(D27:D28)</f>
        <v>572500</v>
      </c>
      <c r="E26" s="43">
        <f>SUM(E27:E28)</f>
        <v>572500</v>
      </c>
      <c r="F26" s="14"/>
    </row>
    <row r="27" spans="1:6" ht="109.5" customHeight="1" x14ac:dyDescent="0.3">
      <c r="A27" s="20" t="s">
        <v>200</v>
      </c>
      <c r="B27" s="21" t="s">
        <v>7</v>
      </c>
      <c r="C27" s="4">
        <v>200</v>
      </c>
      <c r="D27" s="40">
        <v>147500</v>
      </c>
      <c r="E27" s="40">
        <v>147500</v>
      </c>
    </row>
    <row r="28" spans="1:6" ht="106.5" customHeight="1" x14ac:dyDescent="0.3">
      <c r="A28" s="20" t="s">
        <v>183</v>
      </c>
      <c r="B28" s="21" t="s">
        <v>7</v>
      </c>
      <c r="C28" s="4">
        <v>600</v>
      </c>
      <c r="D28" s="40">
        <v>425000</v>
      </c>
      <c r="E28" s="40">
        <v>425000</v>
      </c>
    </row>
    <row r="29" spans="1:6" s="3" customFormat="1" ht="68.25" customHeight="1" x14ac:dyDescent="0.3">
      <c r="A29" s="18" t="s">
        <v>242</v>
      </c>
      <c r="B29" s="19" t="s">
        <v>8</v>
      </c>
      <c r="C29" s="5"/>
      <c r="D29" s="43">
        <f>SUM(D30:D32)</f>
        <v>2046403.13</v>
      </c>
      <c r="E29" s="43">
        <f>SUM(E30:E32)</f>
        <v>2046403.13</v>
      </c>
      <c r="F29" s="14"/>
    </row>
    <row r="30" spans="1:6" ht="225" x14ac:dyDescent="0.3">
      <c r="A30" s="34" t="s">
        <v>223</v>
      </c>
      <c r="B30" s="21" t="s">
        <v>9</v>
      </c>
      <c r="C30" s="4">
        <v>200</v>
      </c>
      <c r="D30" s="40">
        <v>38961</v>
      </c>
      <c r="E30" s="40">
        <v>38961</v>
      </c>
    </row>
    <row r="31" spans="1:6" ht="225" x14ac:dyDescent="0.3">
      <c r="A31" s="34" t="s">
        <v>224</v>
      </c>
      <c r="B31" s="21" t="s">
        <v>9</v>
      </c>
      <c r="C31" s="4">
        <v>600</v>
      </c>
      <c r="D31" s="40">
        <v>939789</v>
      </c>
      <c r="E31" s="40">
        <v>939789</v>
      </c>
    </row>
    <row r="32" spans="1:6" ht="169.5" customHeight="1" x14ac:dyDescent="0.3">
      <c r="A32" s="34" t="s">
        <v>243</v>
      </c>
      <c r="B32" s="21" t="s">
        <v>10</v>
      </c>
      <c r="C32" s="4">
        <v>300</v>
      </c>
      <c r="D32" s="40">
        <v>1067653.1299999999</v>
      </c>
      <c r="E32" s="40">
        <v>1067653.1299999999</v>
      </c>
    </row>
    <row r="33" spans="1:6" s="8" customFormat="1" ht="105.75" customHeight="1" x14ac:dyDescent="0.3">
      <c r="A33" s="16" t="s">
        <v>244</v>
      </c>
      <c r="B33" s="17" t="s">
        <v>11</v>
      </c>
      <c r="C33" s="7"/>
      <c r="D33" s="42">
        <f>D34+D42</f>
        <v>91838371.170000002</v>
      </c>
      <c r="E33" s="42">
        <f>E34+E42</f>
        <v>90838371.170000002</v>
      </c>
      <c r="F33" s="13"/>
    </row>
    <row r="34" spans="1:6" s="3" customFormat="1" ht="48" customHeight="1" x14ac:dyDescent="0.3">
      <c r="A34" s="18" t="s">
        <v>245</v>
      </c>
      <c r="B34" s="19" t="s">
        <v>12</v>
      </c>
      <c r="C34" s="5"/>
      <c r="D34" s="43">
        <f>SUM(D35:D41)</f>
        <v>88779149</v>
      </c>
      <c r="E34" s="43">
        <f>SUM(E35:E41)</f>
        <v>87779149</v>
      </c>
      <c r="F34" s="14"/>
    </row>
    <row r="35" spans="1:6" ht="187.5" x14ac:dyDescent="0.3">
      <c r="A35" s="20" t="s">
        <v>246</v>
      </c>
      <c r="B35" s="21" t="s">
        <v>13</v>
      </c>
      <c r="C35" s="4">
        <v>100</v>
      </c>
      <c r="D35" s="40">
        <v>3393180</v>
      </c>
      <c r="E35" s="40">
        <v>3393180</v>
      </c>
    </row>
    <row r="36" spans="1:6" ht="145.5" customHeight="1" x14ac:dyDescent="0.3">
      <c r="A36" s="20" t="s">
        <v>247</v>
      </c>
      <c r="B36" s="21" t="s">
        <v>13</v>
      </c>
      <c r="C36" s="4">
        <v>200</v>
      </c>
      <c r="D36" s="40">
        <v>9348090</v>
      </c>
      <c r="E36" s="40">
        <v>8848090</v>
      </c>
    </row>
    <row r="37" spans="1:6" ht="150" x14ac:dyDescent="0.3">
      <c r="A37" s="20" t="s">
        <v>184</v>
      </c>
      <c r="B37" s="21" t="s">
        <v>13</v>
      </c>
      <c r="C37" s="4">
        <v>600</v>
      </c>
      <c r="D37" s="40">
        <v>6804310</v>
      </c>
      <c r="E37" s="40">
        <v>6304310</v>
      </c>
    </row>
    <row r="38" spans="1:6" ht="123" customHeight="1" x14ac:dyDescent="0.3">
      <c r="A38" s="20" t="s">
        <v>248</v>
      </c>
      <c r="B38" s="21" t="s">
        <v>13</v>
      </c>
      <c r="C38" s="4">
        <v>800</v>
      </c>
      <c r="D38" s="40">
        <v>587500</v>
      </c>
      <c r="E38" s="40">
        <v>587500</v>
      </c>
    </row>
    <row r="39" spans="1:6" ht="322.5" customHeight="1" x14ac:dyDescent="0.3">
      <c r="A39" s="34" t="s">
        <v>494</v>
      </c>
      <c r="B39" s="21" t="s">
        <v>14</v>
      </c>
      <c r="C39" s="4">
        <v>100</v>
      </c>
      <c r="D39" s="40">
        <v>32310705</v>
      </c>
      <c r="E39" s="40">
        <v>32310705</v>
      </c>
    </row>
    <row r="40" spans="1:6" ht="261" customHeight="1" x14ac:dyDescent="0.3">
      <c r="A40" s="34" t="s">
        <v>495</v>
      </c>
      <c r="B40" s="21" t="s">
        <v>14</v>
      </c>
      <c r="C40" s="4">
        <v>200</v>
      </c>
      <c r="D40" s="40">
        <v>207158</v>
      </c>
      <c r="E40" s="40">
        <v>207158</v>
      </c>
    </row>
    <row r="41" spans="1:6" ht="260.25" customHeight="1" x14ac:dyDescent="0.3">
      <c r="A41" s="34" t="s">
        <v>496</v>
      </c>
      <c r="B41" s="21" t="s">
        <v>14</v>
      </c>
      <c r="C41" s="4">
        <v>600</v>
      </c>
      <c r="D41" s="40">
        <v>36128206</v>
      </c>
      <c r="E41" s="40">
        <v>36128206</v>
      </c>
    </row>
    <row r="42" spans="1:6" s="3" customFormat="1" ht="53.25" customHeight="1" x14ac:dyDescent="0.3">
      <c r="A42" s="18" t="s">
        <v>522</v>
      </c>
      <c r="B42" s="19" t="s">
        <v>15</v>
      </c>
      <c r="C42" s="5"/>
      <c r="D42" s="43">
        <f>SUM(D43:D48)</f>
        <v>3059222.17</v>
      </c>
      <c r="E42" s="43">
        <f>SUM(E43:E48)</f>
        <v>3059222.17</v>
      </c>
      <c r="F42" s="14"/>
    </row>
    <row r="43" spans="1:6" ht="93.75" x14ac:dyDescent="0.3">
      <c r="A43" s="20" t="s">
        <v>185</v>
      </c>
      <c r="B43" s="21" t="s">
        <v>16</v>
      </c>
      <c r="C43" s="4">
        <v>600</v>
      </c>
      <c r="D43" s="40">
        <v>1578600</v>
      </c>
      <c r="E43" s="40">
        <v>1578600</v>
      </c>
    </row>
    <row r="44" spans="1:6" ht="105.75" customHeight="1" x14ac:dyDescent="0.3">
      <c r="A44" s="20" t="s">
        <v>201</v>
      </c>
      <c r="B44" s="21" t="s">
        <v>17</v>
      </c>
      <c r="C44" s="4">
        <v>200</v>
      </c>
      <c r="D44" s="40">
        <v>527500</v>
      </c>
      <c r="E44" s="40">
        <v>527500</v>
      </c>
    </row>
    <row r="45" spans="1:6" ht="102.75" customHeight="1" x14ac:dyDescent="0.3">
      <c r="A45" s="20" t="s">
        <v>186</v>
      </c>
      <c r="B45" s="21" t="s">
        <v>17</v>
      </c>
      <c r="C45" s="4">
        <v>600</v>
      </c>
      <c r="D45" s="40">
        <v>400000</v>
      </c>
      <c r="E45" s="40">
        <v>400000</v>
      </c>
    </row>
    <row r="46" spans="1:6" ht="39.75" customHeight="1" x14ac:dyDescent="0.3">
      <c r="A46" s="60" t="s">
        <v>523</v>
      </c>
      <c r="B46" s="21"/>
      <c r="C46" s="4"/>
      <c r="D46" s="40"/>
      <c r="E46" s="40"/>
    </row>
    <row r="47" spans="1:6" ht="120" customHeight="1" x14ac:dyDescent="0.3">
      <c r="A47" s="23" t="s">
        <v>524</v>
      </c>
      <c r="B47" s="21" t="s">
        <v>521</v>
      </c>
      <c r="C47" s="4">
        <v>200</v>
      </c>
      <c r="D47" s="40">
        <v>249732</v>
      </c>
      <c r="E47" s="40">
        <v>249732</v>
      </c>
    </row>
    <row r="48" spans="1:6" ht="124.5" customHeight="1" x14ac:dyDescent="0.3">
      <c r="A48" s="23" t="s">
        <v>525</v>
      </c>
      <c r="B48" s="21" t="s">
        <v>521</v>
      </c>
      <c r="C48" s="4">
        <v>600</v>
      </c>
      <c r="D48" s="40">
        <v>303390.17</v>
      </c>
      <c r="E48" s="40">
        <v>303390.17</v>
      </c>
    </row>
    <row r="49" spans="1:6" ht="46.5" customHeight="1" x14ac:dyDescent="0.3">
      <c r="A49" s="16" t="s">
        <v>19</v>
      </c>
      <c r="B49" s="17" t="s">
        <v>18</v>
      </c>
      <c r="C49" s="7"/>
      <c r="D49" s="42">
        <f>D50</f>
        <v>9312920.6699999999</v>
      </c>
      <c r="E49" s="42">
        <f>E50</f>
        <v>9312920.6699999999</v>
      </c>
    </row>
    <row r="50" spans="1:6" ht="54" customHeight="1" x14ac:dyDescent="0.3">
      <c r="A50" s="18" t="s">
        <v>21</v>
      </c>
      <c r="B50" s="19" t="s">
        <v>20</v>
      </c>
      <c r="C50" s="5"/>
      <c r="D50" s="43">
        <f>SUM(D51:D52)</f>
        <v>9312920.6699999999</v>
      </c>
      <c r="E50" s="43">
        <f>SUM(E51:E52)</f>
        <v>9312920.6699999999</v>
      </c>
    </row>
    <row r="51" spans="1:6" ht="89.25" customHeight="1" x14ac:dyDescent="0.3">
      <c r="A51" s="20" t="s">
        <v>187</v>
      </c>
      <c r="B51" s="21" t="s">
        <v>22</v>
      </c>
      <c r="C51" s="4">
        <v>600</v>
      </c>
      <c r="D51" s="40">
        <v>7732400</v>
      </c>
      <c r="E51" s="40">
        <v>7732400</v>
      </c>
    </row>
    <row r="52" spans="1:6" ht="150" x14ac:dyDescent="0.3">
      <c r="A52" s="20" t="s">
        <v>188</v>
      </c>
      <c r="B52" s="21" t="s">
        <v>198</v>
      </c>
      <c r="C52" s="4">
        <v>600</v>
      </c>
      <c r="D52" s="40">
        <v>1580520.67</v>
      </c>
      <c r="E52" s="40">
        <v>1580520.67</v>
      </c>
    </row>
    <row r="53" spans="1:6" s="8" customFormat="1" ht="48" customHeight="1" x14ac:dyDescent="0.3">
      <c r="A53" s="16" t="s">
        <v>24</v>
      </c>
      <c r="B53" s="17" t="s">
        <v>23</v>
      </c>
      <c r="C53" s="7"/>
      <c r="D53" s="42">
        <f>D54+D59</f>
        <v>659300</v>
      </c>
      <c r="E53" s="42">
        <f>E54+E59</f>
        <v>659300</v>
      </c>
      <c r="F53" s="13"/>
    </row>
    <row r="54" spans="1:6" s="3" customFormat="1" ht="51.75" customHeight="1" x14ac:dyDescent="0.3">
      <c r="A54" s="18" t="s">
        <v>231</v>
      </c>
      <c r="B54" s="19" t="s">
        <v>25</v>
      </c>
      <c r="C54" s="5"/>
      <c r="D54" s="43">
        <f>SUM(D55:D58)</f>
        <v>613100</v>
      </c>
      <c r="E54" s="43">
        <f>SUM(E55:E58)</f>
        <v>613100</v>
      </c>
      <c r="F54" s="14"/>
    </row>
    <row r="55" spans="1:6" ht="125.25" x14ac:dyDescent="0.3">
      <c r="A55" s="20" t="s">
        <v>526</v>
      </c>
      <c r="B55" s="21" t="s">
        <v>26</v>
      </c>
      <c r="C55" s="4">
        <v>600</v>
      </c>
      <c r="D55" s="40">
        <v>105900</v>
      </c>
      <c r="E55" s="40">
        <v>105900</v>
      </c>
    </row>
    <row r="56" spans="1:6" ht="89.25" customHeight="1" x14ac:dyDescent="0.3">
      <c r="A56" s="20" t="s">
        <v>249</v>
      </c>
      <c r="B56" s="21" t="s">
        <v>27</v>
      </c>
      <c r="C56" s="4">
        <v>200</v>
      </c>
      <c r="D56" s="40">
        <v>22100</v>
      </c>
      <c r="E56" s="40">
        <v>22100</v>
      </c>
    </row>
    <row r="57" spans="1:6" s="8" customFormat="1" ht="112.5" x14ac:dyDescent="0.3">
      <c r="A57" s="34" t="s">
        <v>250</v>
      </c>
      <c r="B57" s="21" t="s">
        <v>28</v>
      </c>
      <c r="C57" s="4">
        <v>200</v>
      </c>
      <c r="D57" s="40">
        <v>207900</v>
      </c>
      <c r="E57" s="40">
        <v>207900</v>
      </c>
      <c r="F57" s="13"/>
    </row>
    <row r="58" spans="1:6" s="3" customFormat="1" ht="112.5" x14ac:dyDescent="0.3">
      <c r="A58" s="34" t="s">
        <v>251</v>
      </c>
      <c r="B58" s="21" t="s">
        <v>28</v>
      </c>
      <c r="C58" s="4">
        <v>600</v>
      </c>
      <c r="D58" s="40">
        <v>277200</v>
      </c>
      <c r="E58" s="40">
        <v>277200</v>
      </c>
      <c r="F58" s="14"/>
    </row>
    <row r="59" spans="1:6" ht="50.25" customHeight="1" x14ac:dyDescent="0.3">
      <c r="A59" s="18" t="s">
        <v>225</v>
      </c>
      <c r="B59" s="19" t="s">
        <v>29</v>
      </c>
      <c r="C59" s="5"/>
      <c r="D59" s="43">
        <f>D60</f>
        <v>46200</v>
      </c>
      <c r="E59" s="43">
        <f>E60</f>
        <v>46200</v>
      </c>
    </row>
    <row r="60" spans="1:6" ht="131.25" x14ac:dyDescent="0.3">
      <c r="A60" s="34" t="s">
        <v>226</v>
      </c>
      <c r="B60" s="21" t="s">
        <v>30</v>
      </c>
      <c r="C60" s="4">
        <v>200</v>
      </c>
      <c r="D60" s="40">
        <v>46200</v>
      </c>
      <c r="E60" s="40">
        <v>46200</v>
      </c>
    </row>
    <row r="61" spans="1:6" ht="31.5" customHeight="1" x14ac:dyDescent="0.3">
      <c r="A61" s="16" t="s">
        <v>252</v>
      </c>
      <c r="B61" s="17" t="s">
        <v>31</v>
      </c>
      <c r="C61" s="7"/>
      <c r="D61" s="42">
        <f>D62</f>
        <v>155000</v>
      </c>
      <c r="E61" s="42">
        <f>E62</f>
        <v>155000</v>
      </c>
    </row>
    <row r="62" spans="1:6" ht="45" customHeight="1" x14ac:dyDescent="0.3">
      <c r="A62" s="18" t="s">
        <v>253</v>
      </c>
      <c r="B62" s="19" t="s">
        <v>32</v>
      </c>
      <c r="C62" s="5"/>
      <c r="D62" s="43">
        <f>SUM(D63:D66)</f>
        <v>155000</v>
      </c>
      <c r="E62" s="43">
        <f>SUM(E63:E66)</f>
        <v>155000</v>
      </c>
    </row>
    <row r="63" spans="1:6" s="3" customFormat="1" ht="146.25" customHeight="1" x14ac:dyDescent="0.3">
      <c r="A63" s="20" t="s">
        <v>254</v>
      </c>
      <c r="B63" s="21" t="s">
        <v>33</v>
      </c>
      <c r="C63" s="4">
        <v>200</v>
      </c>
      <c r="D63" s="44">
        <v>20000</v>
      </c>
      <c r="E63" s="44">
        <v>20000</v>
      </c>
      <c r="F63" s="14"/>
    </row>
    <row r="64" spans="1:6" ht="146.25" customHeight="1" x14ac:dyDescent="0.3">
      <c r="A64" s="20" t="s">
        <v>255</v>
      </c>
      <c r="B64" s="21" t="s">
        <v>33</v>
      </c>
      <c r="C64" s="4">
        <v>600</v>
      </c>
      <c r="D64" s="40">
        <v>75000</v>
      </c>
      <c r="E64" s="40">
        <v>75000</v>
      </c>
    </row>
    <row r="65" spans="1:6" s="8" customFormat="1" ht="124.5" customHeight="1" x14ac:dyDescent="0.3">
      <c r="A65" s="34" t="s">
        <v>256</v>
      </c>
      <c r="B65" s="35" t="s">
        <v>34</v>
      </c>
      <c r="C65" s="11">
        <v>200</v>
      </c>
      <c r="D65" s="44">
        <v>38000</v>
      </c>
      <c r="E65" s="44">
        <v>38000</v>
      </c>
      <c r="F65" s="13"/>
    </row>
    <row r="66" spans="1:6" s="8" customFormat="1" ht="124.5" customHeight="1" x14ac:dyDescent="0.3">
      <c r="A66" s="34" t="s">
        <v>503</v>
      </c>
      <c r="B66" s="35" t="s">
        <v>34</v>
      </c>
      <c r="C66" s="11">
        <v>600</v>
      </c>
      <c r="D66" s="44">
        <v>22000</v>
      </c>
      <c r="E66" s="44">
        <v>22000</v>
      </c>
      <c r="F66" s="13"/>
    </row>
    <row r="67" spans="1:6" s="3" customFormat="1" ht="49.5" customHeight="1" x14ac:dyDescent="0.3">
      <c r="A67" s="24" t="s">
        <v>36</v>
      </c>
      <c r="B67" s="17" t="s">
        <v>35</v>
      </c>
      <c r="C67" s="7"/>
      <c r="D67" s="42">
        <f>D68</f>
        <v>50000</v>
      </c>
      <c r="E67" s="42">
        <f>E68</f>
        <v>50000</v>
      </c>
      <c r="F67" s="14"/>
    </row>
    <row r="68" spans="1:6" ht="53.25" customHeight="1" x14ac:dyDescent="0.3">
      <c r="A68" s="18" t="s">
        <v>38</v>
      </c>
      <c r="B68" s="19" t="s">
        <v>37</v>
      </c>
      <c r="C68" s="5"/>
      <c r="D68" s="43">
        <f>SUM(D69:D70)</f>
        <v>50000</v>
      </c>
      <c r="E68" s="43">
        <f>SUM(E69:E70)</f>
        <v>50000</v>
      </c>
    </row>
    <row r="69" spans="1:6" ht="144" customHeight="1" x14ac:dyDescent="0.3">
      <c r="A69" s="20" t="s">
        <v>202</v>
      </c>
      <c r="B69" s="21" t="s">
        <v>39</v>
      </c>
      <c r="C69" s="4">
        <v>200</v>
      </c>
      <c r="D69" s="40">
        <v>30000</v>
      </c>
      <c r="E69" s="40">
        <v>30000</v>
      </c>
    </row>
    <row r="70" spans="1:6" ht="144" customHeight="1" x14ac:dyDescent="0.3">
      <c r="A70" s="20" t="s">
        <v>193</v>
      </c>
      <c r="B70" s="21" t="s">
        <v>39</v>
      </c>
      <c r="C70" s="4">
        <v>600</v>
      </c>
      <c r="D70" s="40">
        <v>20000</v>
      </c>
      <c r="E70" s="40">
        <v>20000</v>
      </c>
    </row>
    <row r="71" spans="1:6" ht="84" customHeight="1" x14ac:dyDescent="0.3">
      <c r="A71" s="16" t="s">
        <v>41</v>
      </c>
      <c r="B71" s="17" t="s">
        <v>40</v>
      </c>
      <c r="C71" s="7"/>
      <c r="D71" s="42">
        <f>D72</f>
        <v>97100</v>
      </c>
      <c r="E71" s="42">
        <f>E72</f>
        <v>97100</v>
      </c>
    </row>
    <row r="72" spans="1:6" s="8" customFormat="1" ht="49.5" customHeight="1" x14ac:dyDescent="0.3">
      <c r="A72" s="18" t="s">
        <v>42</v>
      </c>
      <c r="B72" s="19" t="s">
        <v>197</v>
      </c>
      <c r="C72" s="5"/>
      <c r="D72" s="43">
        <f>SUM(D73:D74)</f>
        <v>97100</v>
      </c>
      <c r="E72" s="43">
        <f>SUM(E73:E74)</f>
        <v>97100</v>
      </c>
      <c r="F72" s="13"/>
    </row>
    <row r="73" spans="1:6" s="3" customFormat="1" ht="106.5" customHeight="1" x14ac:dyDescent="0.3">
      <c r="A73" s="20" t="s">
        <v>203</v>
      </c>
      <c r="B73" s="21" t="s">
        <v>43</v>
      </c>
      <c r="C73" s="4">
        <v>200</v>
      </c>
      <c r="D73" s="40">
        <v>66100</v>
      </c>
      <c r="E73" s="40">
        <v>66100</v>
      </c>
      <c r="F73" s="14"/>
    </row>
    <row r="74" spans="1:6" ht="112.5" x14ac:dyDescent="0.3">
      <c r="A74" s="20" t="s">
        <v>189</v>
      </c>
      <c r="B74" s="21" t="s">
        <v>43</v>
      </c>
      <c r="C74" s="4">
        <v>600</v>
      </c>
      <c r="D74" s="40">
        <v>31000</v>
      </c>
      <c r="E74" s="40">
        <v>31000</v>
      </c>
    </row>
    <row r="75" spans="1:6" ht="84.75" customHeight="1" x14ac:dyDescent="0.3">
      <c r="A75" s="16" t="s">
        <v>257</v>
      </c>
      <c r="B75" s="17" t="s">
        <v>44</v>
      </c>
      <c r="C75" s="7"/>
      <c r="D75" s="42">
        <f>D76</f>
        <v>6080600</v>
      </c>
      <c r="E75" s="42">
        <f>E76</f>
        <v>6080600</v>
      </c>
    </row>
    <row r="76" spans="1:6" s="8" customFormat="1" ht="82.5" customHeight="1" x14ac:dyDescent="0.3">
      <c r="A76" s="18" t="s">
        <v>519</v>
      </c>
      <c r="B76" s="19" t="s">
        <v>45</v>
      </c>
      <c r="C76" s="5"/>
      <c r="D76" s="43">
        <f>SUM(D77:D79)</f>
        <v>6080600</v>
      </c>
      <c r="E76" s="43">
        <f>SUM(E77:E79)</f>
        <v>6080600</v>
      </c>
      <c r="F76" s="13"/>
    </row>
    <row r="77" spans="1:6" s="3" customFormat="1" ht="131.25" x14ac:dyDescent="0.3">
      <c r="A77" s="20" t="s">
        <v>176</v>
      </c>
      <c r="B77" s="21" t="s">
        <v>46</v>
      </c>
      <c r="C77" s="4">
        <v>100</v>
      </c>
      <c r="D77" s="40">
        <v>4672600</v>
      </c>
      <c r="E77" s="40">
        <v>4672600</v>
      </c>
      <c r="F77" s="14"/>
    </row>
    <row r="78" spans="1:6" ht="83.25" customHeight="1" x14ac:dyDescent="0.3">
      <c r="A78" s="20" t="s">
        <v>258</v>
      </c>
      <c r="B78" s="21" t="s">
        <v>46</v>
      </c>
      <c r="C78" s="4">
        <v>200</v>
      </c>
      <c r="D78" s="40">
        <v>1350400</v>
      </c>
      <c r="E78" s="40">
        <v>1350400</v>
      </c>
    </row>
    <row r="79" spans="1:6" ht="56.25" x14ac:dyDescent="0.3">
      <c r="A79" s="20" t="s">
        <v>259</v>
      </c>
      <c r="B79" s="21" t="s">
        <v>46</v>
      </c>
      <c r="C79" s="4">
        <v>800</v>
      </c>
      <c r="D79" s="40">
        <v>57600</v>
      </c>
      <c r="E79" s="40">
        <v>57600</v>
      </c>
    </row>
    <row r="80" spans="1:6" s="8" customFormat="1" ht="110.25" customHeight="1" x14ac:dyDescent="0.3">
      <c r="A80" s="48" t="s">
        <v>493</v>
      </c>
      <c r="B80" s="17" t="s">
        <v>47</v>
      </c>
      <c r="C80" s="7"/>
      <c r="D80" s="42">
        <f>D81+D87+D93+D96+D99+D102+D114+D122</f>
        <v>12889903.460000001</v>
      </c>
      <c r="E80" s="42">
        <f>E81+E87+E93+E96+E99+E102+E114+E122</f>
        <v>12196979.460000001</v>
      </c>
      <c r="F80" s="13"/>
    </row>
    <row r="81" spans="1:6" s="3" customFormat="1" ht="53.25" customHeight="1" x14ac:dyDescent="0.3">
      <c r="A81" s="16" t="s">
        <v>260</v>
      </c>
      <c r="B81" s="17" t="s">
        <v>48</v>
      </c>
      <c r="C81" s="7"/>
      <c r="D81" s="42">
        <f>D82</f>
        <v>4233642.96</v>
      </c>
      <c r="E81" s="42">
        <f>E82</f>
        <v>4233642.96</v>
      </c>
      <c r="F81" s="14"/>
    </row>
    <row r="82" spans="1:6" s="8" customFormat="1" ht="105.75" customHeight="1" x14ac:dyDescent="0.3">
      <c r="A82" s="25" t="s">
        <v>312</v>
      </c>
      <c r="B82" s="26" t="s">
        <v>313</v>
      </c>
      <c r="C82" s="36"/>
      <c r="D82" s="53">
        <f>SUM(D83:D86)</f>
        <v>4233642.96</v>
      </c>
      <c r="E82" s="53">
        <f>SUM(E83:E86)</f>
        <v>4233642.96</v>
      </c>
      <c r="F82" s="56"/>
    </row>
    <row r="83" spans="1:6" s="8" customFormat="1" ht="84" customHeight="1" x14ac:dyDescent="0.3">
      <c r="A83" s="34" t="s">
        <v>514</v>
      </c>
      <c r="B83" s="35" t="s">
        <v>504</v>
      </c>
      <c r="C83" s="11">
        <v>200</v>
      </c>
      <c r="D83" s="44">
        <v>3047280.69</v>
      </c>
      <c r="E83" s="44">
        <v>3047280.69</v>
      </c>
      <c r="F83" s="56"/>
    </row>
    <row r="84" spans="1:6" s="3" customFormat="1" ht="93.75" customHeight="1" x14ac:dyDescent="0.3">
      <c r="A84" s="34" t="s">
        <v>505</v>
      </c>
      <c r="B84" s="35" t="s">
        <v>506</v>
      </c>
      <c r="C84" s="11">
        <v>200</v>
      </c>
      <c r="D84" s="44">
        <v>1025066.51</v>
      </c>
      <c r="E84" s="44">
        <v>1025066.51</v>
      </c>
      <c r="F84" s="57"/>
    </row>
    <row r="85" spans="1:6" s="3" customFormat="1" ht="99.75" customHeight="1" x14ac:dyDescent="0.3">
      <c r="A85" s="47" t="s">
        <v>507</v>
      </c>
      <c r="B85" s="35" t="s">
        <v>508</v>
      </c>
      <c r="C85" s="11">
        <v>200</v>
      </c>
      <c r="D85" s="44">
        <v>150000</v>
      </c>
      <c r="E85" s="44">
        <v>150000</v>
      </c>
      <c r="F85" s="57"/>
    </row>
    <row r="86" spans="1:6" s="3" customFormat="1" ht="107.25" customHeight="1" x14ac:dyDescent="0.3">
      <c r="A86" s="34" t="s">
        <v>509</v>
      </c>
      <c r="B86" s="35" t="s">
        <v>510</v>
      </c>
      <c r="C86" s="11">
        <v>200</v>
      </c>
      <c r="D86" s="44">
        <v>11295.76</v>
      </c>
      <c r="E86" s="44">
        <v>11295.76</v>
      </c>
      <c r="F86" s="57"/>
    </row>
    <row r="87" spans="1:6" ht="65.25" customHeight="1" x14ac:dyDescent="0.3">
      <c r="A87" s="16" t="s">
        <v>261</v>
      </c>
      <c r="B87" s="17" t="s">
        <v>49</v>
      </c>
      <c r="C87" s="7"/>
      <c r="D87" s="42">
        <f>D88</f>
        <v>298021</v>
      </c>
      <c r="E87" s="42">
        <f>E88</f>
        <v>298021</v>
      </c>
    </row>
    <row r="88" spans="1:6" ht="50.25" customHeight="1" x14ac:dyDescent="0.3">
      <c r="A88" s="18" t="s">
        <v>262</v>
      </c>
      <c r="B88" s="19" t="s">
        <v>50</v>
      </c>
      <c r="C88" s="5"/>
      <c r="D88" s="43">
        <f>SUM(D89:D92)</f>
        <v>298021</v>
      </c>
      <c r="E88" s="43">
        <f>SUM(E89:E92)</f>
        <v>298021</v>
      </c>
    </row>
    <row r="89" spans="1:6" s="3" customFormat="1" ht="87.75" customHeight="1" x14ac:dyDescent="0.3">
      <c r="A89" s="20" t="s">
        <v>314</v>
      </c>
      <c r="B89" s="21" t="s">
        <v>51</v>
      </c>
      <c r="C89" s="4">
        <v>200</v>
      </c>
      <c r="D89" s="40">
        <v>184021</v>
      </c>
      <c r="E89" s="40">
        <v>184021</v>
      </c>
      <c r="F89" s="14"/>
    </row>
    <row r="90" spans="1:6" ht="145.5" customHeight="1" x14ac:dyDescent="0.3">
      <c r="A90" s="34" t="s">
        <v>491</v>
      </c>
      <c r="B90" s="21" t="s">
        <v>52</v>
      </c>
      <c r="C90" s="4">
        <v>200</v>
      </c>
      <c r="D90" s="40">
        <v>60000</v>
      </c>
      <c r="E90" s="40">
        <v>60000</v>
      </c>
    </row>
    <row r="91" spans="1:6" ht="143.25" customHeight="1" x14ac:dyDescent="0.3">
      <c r="A91" s="34" t="s">
        <v>492</v>
      </c>
      <c r="B91" s="21" t="s">
        <v>52</v>
      </c>
      <c r="C91" s="4">
        <v>600</v>
      </c>
      <c r="D91" s="40">
        <v>24000</v>
      </c>
      <c r="E91" s="40">
        <v>24000</v>
      </c>
    </row>
    <row r="92" spans="1:6" s="8" customFormat="1" ht="87.75" customHeight="1" x14ac:dyDescent="0.3">
      <c r="A92" s="27" t="s">
        <v>315</v>
      </c>
      <c r="B92" s="21" t="s">
        <v>316</v>
      </c>
      <c r="C92" s="4">
        <v>200</v>
      </c>
      <c r="D92" s="40">
        <v>30000</v>
      </c>
      <c r="E92" s="40">
        <v>30000</v>
      </c>
      <c r="F92" s="13"/>
    </row>
    <row r="93" spans="1:6" s="3" customFormat="1" ht="147" customHeight="1" x14ac:dyDescent="0.3">
      <c r="A93" s="28" t="s">
        <v>54</v>
      </c>
      <c r="B93" s="17" t="s">
        <v>53</v>
      </c>
      <c r="C93" s="7"/>
      <c r="D93" s="42">
        <f>D94</f>
        <v>1500000</v>
      </c>
      <c r="E93" s="42">
        <f>E94</f>
        <v>1500000</v>
      </c>
      <c r="F93" s="14"/>
    </row>
    <row r="94" spans="1:6" ht="66.75" customHeight="1" x14ac:dyDescent="0.3">
      <c r="A94" s="54" t="s">
        <v>56</v>
      </c>
      <c r="B94" s="19" t="s">
        <v>55</v>
      </c>
      <c r="C94" s="5"/>
      <c r="D94" s="43">
        <f>SUM(D95:D95)</f>
        <v>1500000</v>
      </c>
      <c r="E94" s="43">
        <f>SUM(E95:E95)</f>
        <v>1500000</v>
      </c>
    </row>
    <row r="95" spans="1:6" ht="131.25" x14ac:dyDescent="0.3">
      <c r="A95" s="23" t="s">
        <v>317</v>
      </c>
      <c r="B95" s="21" t="s">
        <v>57</v>
      </c>
      <c r="C95" s="4">
        <v>800</v>
      </c>
      <c r="D95" s="40">
        <v>1500000</v>
      </c>
      <c r="E95" s="40">
        <v>1500000</v>
      </c>
    </row>
    <row r="96" spans="1:6" s="8" customFormat="1" ht="49.5" customHeight="1" x14ac:dyDescent="0.3">
      <c r="A96" s="28" t="s">
        <v>268</v>
      </c>
      <c r="B96" s="17" t="s">
        <v>58</v>
      </c>
      <c r="C96" s="7"/>
      <c r="D96" s="42">
        <f>D97</f>
        <v>338239.5</v>
      </c>
      <c r="E96" s="42">
        <f>E97</f>
        <v>0</v>
      </c>
      <c r="F96" s="13"/>
    </row>
    <row r="97" spans="1:6" s="3" customFormat="1" ht="47.25" customHeight="1" x14ac:dyDescent="0.3">
      <c r="A97" s="25" t="s">
        <v>318</v>
      </c>
      <c r="B97" s="19" t="s">
        <v>59</v>
      </c>
      <c r="C97" s="5"/>
      <c r="D97" s="43">
        <f>D98</f>
        <v>338239.5</v>
      </c>
      <c r="E97" s="43">
        <f>E98</f>
        <v>0</v>
      </c>
      <c r="F97" s="14"/>
    </row>
    <row r="98" spans="1:6" ht="69" customHeight="1" x14ac:dyDescent="0.3">
      <c r="A98" s="23" t="s">
        <v>319</v>
      </c>
      <c r="B98" s="21" t="s">
        <v>60</v>
      </c>
      <c r="C98" s="4">
        <v>200</v>
      </c>
      <c r="D98" s="40">
        <v>338239.5</v>
      </c>
      <c r="E98" s="40">
        <v>0</v>
      </c>
    </row>
    <row r="99" spans="1:6" s="3" customFormat="1" ht="71.25" customHeight="1" x14ac:dyDescent="0.3">
      <c r="A99" s="16" t="s">
        <v>172</v>
      </c>
      <c r="B99" s="17" t="s">
        <v>61</v>
      </c>
      <c r="C99" s="7"/>
      <c r="D99" s="42">
        <f>D100</f>
        <v>1300000</v>
      </c>
      <c r="E99" s="42">
        <f>E100</f>
        <v>1300000</v>
      </c>
      <c r="F99" s="14"/>
    </row>
    <row r="100" spans="1:6" ht="69" customHeight="1" x14ac:dyDescent="0.3">
      <c r="A100" s="30" t="s">
        <v>516</v>
      </c>
      <c r="B100" s="19" t="s">
        <v>62</v>
      </c>
      <c r="C100" s="5"/>
      <c r="D100" s="43">
        <f>D101</f>
        <v>1300000</v>
      </c>
      <c r="E100" s="43">
        <f>E101</f>
        <v>1300000</v>
      </c>
    </row>
    <row r="101" spans="1:6" ht="88.5" customHeight="1" x14ac:dyDescent="0.3">
      <c r="A101" s="20" t="s">
        <v>194</v>
      </c>
      <c r="B101" s="21" t="s">
        <v>63</v>
      </c>
      <c r="C101" s="4">
        <v>800</v>
      </c>
      <c r="D101" s="40">
        <v>1300000</v>
      </c>
      <c r="E101" s="40">
        <v>1300000</v>
      </c>
    </row>
    <row r="102" spans="1:6" s="8" customFormat="1" ht="93.75" x14ac:dyDescent="0.3">
      <c r="A102" s="28" t="s">
        <v>320</v>
      </c>
      <c r="B102" s="17" t="s">
        <v>321</v>
      </c>
      <c r="C102" s="4"/>
      <c r="D102" s="42">
        <f>D103+D104+D106+D110+D112</f>
        <v>3065000</v>
      </c>
      <c r="E102" s="42">
        <f>E103+E104+E106+E110+E112</f>
        <v>1906000</v>
      </c>
      <c r="F102" s="13"/>
    </row>
    <row r="103" spans="1:6" s="3" customFormat="1" ht="37.5" hidden="1" x14ac:dyDescent="0.3">
      <c r="A103" s="25" t="s">
        <v>322</v>
      </c>
      <c r="B103" s="19" t="s">
        <v>323</v>
      </c>
      <c r="C103" s="4"/>
      <c r="D103" s="43">
        <v>0</v>
      </c>
      <c r="E103" s="43">
        <v>0</v>
      </c>
      <c r="F103" s="14"/>
    </row>
    <row r="104" spans="1:6" ht="49.5" customHeight="1" x14ac:dyDescent="0.3">
      <c r="A104" s="25" t="s">
        <v>324</v>
      </c>
      <c r="B104" s="26" t="s">
        <v>325</v>
      </c>
      <c r="C104" s="4"/>
      <c r="D104" s="43">
        <f>D105</f>
        <v>1020000</v>
      </c>
      <c r="E104" s="43">
        <f>E105</f>
        <v>1030000</v>
      </c>
    </row>
    <row r="105" spans="1:6" ht="72" customHeight="1" x14ac:dyDescent="0.3">
      <c r="A105" s="23" t="s">
        <v>326</v>
      </c>
      <c r="B105" s="29" t="s">
        <v>327</v>
      </c>
      <c r="C105" s="4">
        <v>200</v>
      </c>
      <c r="D105" s="40">
        <v>1020000</v>
      </c>
      <c r="E105" s="40">
        <v>1030000</v>
      </c>
    </row>
    <row r="106" spans="1:6" ht="50.25" customHeight="1" x14ac:dyDescent="0.3">
      <c r="A106" s="25" t="s">
        <v>328</v>
      </c>
      <c r="B106" s="26" t="s">
        <v>329</v>
      </c>
      <c r="C106" s="4"/>
      <c r="D106" s="43">
        <f>SUM(D107:D109)</f>
        <v>1880000</v>
      </c>
      <c r="E106" s="43">
        <f>SUM(E107:E109)</f>
        <v>700000</v>
      </c>
    </row>
    <row r="107" spans="1:6" ht="84.75" customHeight="1" x14ac:dyDescent="0.3">
      <c r="A107" s="23" t="s">
        <v>330</v>
      </c>
      <c r="B107" s="29" t="s">
        <v>331</v>
      </c>
      <c r="C107" s="4">
        <v>200</v>
      </c>
      <c r="D107" s="40">
        <v>400000</v>
      </c>
      <c r="E107" s="40">
        <v>400000</v>
      </c>
    </row>
    <row r="108" spans="1:6" ht="84.75" customHeight="1" x14ac:dyDescent="0.3">
      <c r="A108" s="23" t="s">
        <v>332</v>
      </c>
      <c r="B108" s="29" t="s">
        <v>333</v>
      </c>
      <c r="C108" s="4">
        <v>200</v>
      </c>
      <c r="D108" s="40">
        <v>280000</v>
      </c>
      <c r="E108" s="40">
        <v>300000</v>
      </c>
    </row>
    <row r="109" spans="1:6" ht="70.5" customHeight="1" x14ac:dyDescent="0.3">
      <c r="A109" s="23" t="s">
        <v>471</v>
      </c>
      <c r="B109" s="29" t="s">
        <v>470</v>
      </c>
      <c r="C109" s="4">
        <v>400</v>
      </c>
      <c r="D109" s="40">
        <v>1200000</v>
      </c>
      <c r="E109" s="40">
        <v>0</v>
      </c>
    </row>
    <row r="110" spans="1:6" ht="46.5" customHeight="1" x14ac:dyDescent="0.3">
      <c r="A110" s="25" t="s">
        <v>334</v>
      </c>
      <c r="B110" s="26" t="s">
        <v>335</v>
      </c>
      <c r="C110" s="4"/>
      <c r="D110" s="43">
        <f>D111</f>
        <v>110000</v>
      </c>
      <c r="E110" s="43">
        <f>E111</f>
        <v>120000</v>
      </c>
    </row>
    <row r="111" spans="1:6" ht="70.5" customHeight="1" x14ac:dyDescent="0.3">
      <c r="A111" s="23" t="s">
        <v>336</v>
      </c>
      <c r="B111" s="29" t="s">
        <v>337</v>
      </c>
      <c r="C111" s="4">
        <v>200</v>
      </c>
      <c r="D111" s="40">
        <v>110000</v>
      </c>
      <c r="E111" s="40">
        <v>120000</v>
      </c>
    </row>
    <row r="112" spans="1:6" s="8" customFormat="1" ht="64.5" customHeight="1" x14ac:dyDescent="0.3">
      <c r="A112" s="25" t="s">
        <v>472</v>
      </c>
      <c r="B112" s="26" t="s">
        <v>338</v>
      </c>
      <c r="C112" s="4"/>
      <c r="D112" s="43">
        <f>D113</f>
        <v>55000</v>
      </c>
      <c r="E112" s="43">
        <f>E113</f>
        <v>56000</v>
      </c>
      <c r="F112" s="13"/>
    </row>
    <row r="113" spans="1:6" s="3" customFormat="1" ht="108.75" customHeight="1" x14ac:dyDescent="0.3">
      <c r="A113" s="22" t="s">
        <v>473</v>
      </c>
      <c r="B113" s="29" t="s">
        <v>339</v>
      </c>
      <c r="C113" s="4">
        <v>200</v>
      </c>
      <c r="D113" s="40">
        <v>55000</v>
      </c>
      <c r="E113" s="40">
        <v>56000</v>
      </c>
      <c r="F113" s="14"/>
    </row>
    <row r="114" spans="1:6" s="3" customFormat="1" ht="106.5" customHeight="1" x14ac:dyDescent="0.3">
      <c r="A114" s="28" t="s">
        <v>340</v>
      </c>
      <c r="B114" s="17" t="s">
        <v>341</v>
      </c>
      <c r="C114" s="4"/>
      <c r="D114" s="42">
        <f>D115+D118+D120</f>
        <v>535000</v>
      </c>
      <c r="E114" s="42">
        <f>E115+E118+E120</f>
        <v>2355815.85</v>
      </c>
      <c r="F114" s="14"/>
    </row>
    <row r="115" spans="1:6" ht="110.25" customHeight="1" x14ac:dyDescent="0.3">
      <c r="A115" s="25" t="s">
        <v>342</v>
      </c>
      <c r="B115" s="19" t="s">
        <v>343</v>
      </c>
      <c r="C115" s="4"/>
      <c r="D115" s="40">
        <f>SUM(D116:D117)</f>
        <v>35000</v>
      </c>
      <c r="E115" s="40">
        <f>SUM(E116:E117)</f>
        <v>35000</v>
      </c>
    </row>
    <row r="116" spans="1:6" s="8" customFormat="1" ht="105" customHeight="1" x14ac:dyDescent="0.3">
      <c r="A116" s="23" t="s">
        <v>344</v>
      </c>
      <c r="B116" s="21" t="s">
        <v>345</v>
      </c>
      <c r="C116" s="4">
        <v>200</v>
      </c>
      <c r="D116" s="40">
        <v>30000</v>
      </c>
      <c r="E116" s="40">
        <v>30000</v>
      </c>
      <c r="F116" s="13"/>
    </row>
    <row r="117" spans="1:6" s="8" customFormat="1" ht="159" customHeight="1" x14ac:dyDescent="0.3">
      <c r="A117" s="23" t="s">
        <v>346</v>
      </c>
      <c r="B117" s="21" t="s">
        <v>347</v>
      </c>
      <c r="C117" s="4">
        <v>200</v>
      </c>
      <c r="D117" s="40">
        <v>5000</v>
      </c>
      <c r="E117" s="40">
        <v>5000</v>
      </c>
      <c r="F117" s="13"/>
    </row>
    <row r="118" spans="1:6" s="3" customFormat="1" ht="69.75" customHeight="1" x14ac:dyDescent="0.3">
      <c r="A118" s="25" t="s">
        <v>348</v>
      </c>
      <c r="B118" s="19" t="s">
        <v>349</v>
      </c>
      <c r="C118" s="4"/>
      <c r="D118" s="43">
        <f>D119</f>
        <v>0</v>
      </c>
      <c r="E118" s="43">
        <f>E119</f>
        <v>1820815.85</v>
      </c>
      <c r="F118" s="14"/>
    </row>
    <row r="119" spans="1:6" ht="112.5" x14ac:dyDescent="0.3">
      <c r="A119" s="59" t="s">
        <v>474</v>
      </c>
      <c r="B119" s="35" t="s">
        <v>475</v>
      </c>
      <c r="C119" s="11">
        <v>200</v>
      </c>
      <c r="D119" s="44">
        <v>0</v>
      </c>
      <c r="E119" s="44">
        <v>1820815.85</v>
      </c>
    </row>
    <row r="120" spans="1:6" ht="32.25" customHeight="1" x14ac:dyDescent="0.3">
      <c r="A120" s="31" t="s">
        <v>350</v>
      </c>
      <c r="B120" s="26" t="s">
        <v>351</v>
      </c>
      <c r="C120" s="4"/>
      <c r="D120" s="43">
        <f>D121</f>
        <v>500000</v>
      </c>
      <c r="E120" s="43">
        <f>E121</f>
        <v>500000</v>
      </c>
    </row>
    <row r="121" spans="1:6" ht="68.25" customHeight="1" x14ac:dyDescent="0.3">
      <c r="A121" s="23" t="s">
        <v>352</v>
      </c>
      <c r="B121" s="29" t="s">
        <v>353</v>
      </c>
      <c r="C121" s="4">
        <v>800</v>
      </c>
      <c r="D121" s="40">
        <v>500000</v>
      </c>
      <c r="E121" s="40">
        <v>500000</v>
      </c>
    </row>
    <row r="122" spans="1:6" ht="69" customHeight="1" x14ac:dyDescent="0.3">
      <c r="A122" s="32" t="s">
        <v>354</v>
      </c>
      <c r="B122" s="33" t="s">
        <v>355</v>
      </c>
      <c r="C122" s="4"/>
      <c r="D122" s="42">
        <f>D123</f>
        <v>1620000</v>
      </c>
      <c r="E122" s="42">
        <f>E123</f>
        <v>603499.64999999991</v>
      </c>
    </row>
    <row r="123" spans="1:6" ht="51.75" customHeight="1" x14ac:dyDescent="0.3">
      <c r="A123" s="25" t="s">
        <v>356</v>
      </c>
      <c r="B123" s="26" t="s">
        <v>357</v>
      </c>
      <c r="C123" s="4"/>
      <c r="D123" s="43">
        <f>SUM(D124:D125)</f>
        <v>1620000</v>
      </c>
      <c r="E123" s="43">
        <f>SUM(E124:E125)</f>
        <v>603499.64999999991</v>
      </c>
    </row>
    <row r="124" spans="1:6" s="3" customFormat="1" ht="107.25" customHeight="1" x14ac:dyDescent="0.3">
      <c r="A124" s="47" t="s">
        <v>511</v>
      </c>
      <c r="B124" s="35" t="s">
        <v>358</v>
      </c>
      <c r="C124" s="11">
        <v>200</v>
      </c>
      <c r="D124" s="44">
        <v>729000</v>
      </c>
      <c r="E124" s="44">
        <v>271574.84999999998</v>
      </c>
      <c r="F124" s="14"/>
    </row>
    <row r="125" spans="1:6" s="3" customFormat="1" ht="84.75" customHeight="1" x14ac:dyDescent="0.3">
      <c r="A125" s="47" t="s">
        <v>512</v>
      </c>
      <c r="B125" s="35" t="s">
        <v>513</v>
      </c>
      <c r="C125" s="11">
        <v>200</v>
      </c>
      <c r="D125" s="44">
        <v>891000</v>
      </c>
      <c r="E125" s="44">
        <v>331924.8</v>
      </c>
      <c r="F125" s="14"/>
    </row>
    <row r="126" spans="1:6" ht="69" customHeight="1" x14ac:dyDescent="0.3">
      <c r="A126" s="16" t="s">
        <v>269</v>
      </c>
      <c r="B126" s="17" t="s">
        <v>64</v>
      </c>
      <c r="C126" s="7"/>
      <c r="D126" s="42">
        <f>D127+D136+D141+D144+D147+D150+D154</f>
        <v>16086117.25</v>
      </c>
      <c r="E126" s="42">
        <f>E127+E136+E141+E144+E147+E150+E154</f>
        <v>15625055.25</v>
      </c>
    </row>
    <row r="127" spans="1:6" ht="46.5" customHeight="1" x14ac:dyDescent="0.3">
      <c r="A127" s="16" t="s">
        <v>270</v>
      </c>
      <c r="B127" s="17" t="s">
        <v>65</v>
      </c>
      <c r="C127" s="7"/>
      <c r="D127" s="42">
        <f>D128+D134</f>
        <v>11428996.25</v>
      </c>
      <c r="E127" s="42">
        <f>E128+E134</f>
        <v>10967934.25</v>
      </c>
    </row>
    <row r="128" spans="1:6" s="8" customFormat="1" ht="47.25" customHeight="1" x14ac:dyDescent="0.3">
      <c r="A128" s="18" t="s">
        <v>67</v>
      </c>
      <c r="B128" s="19" t="s">
        <v>66</v>
      </c>
      <c r="C128" s="5"/>
      <c r="D128" s="43">
        <f>SUM(D129:D133)</f>
        <v>11026610</v>
      </c>
      <c r="E128" s="43">
        <f>SUM(E129:E133)</f>
        <v>10967934.25</v>
      </c>
      <c r="F128" s="13"/>
    </row>
    <row r="129" spans="1:6" s="3" customFormat="1" ht="131.25" x14ac:dyDescent="0.3">
      <c r="A129" s="20" t="s">
        <v>177</v>
      </c>
      <c r="B129" s="21" t="s">
        <v>68</v>
      </c>
      <c r="C129" s="4">
        <v>100</v>
      </c>
      <c r="D129" s="40">
        <v>8254904</v>
      </c>
      <c r="E129" s="40">
        <v>8254904</v>
      </c>
      <c r="F129" s="14"/>
    </row>
    <row r="130" spans="1:6" ht="87" customHeight="1" x14ac:dyDescent="0.3">
      <c r="A130" s="20" t="s">
        <v>204</v>
      </c>
      <c r="B130" s="21" t="s">
        <v>68</v>
      </c>
      <c r="C130" s="4">
        <v>200</v>
      </c>
      <c r="D130" s="40">
        <f>-70000+1973000</f>
        <v>1903000</v>
      </c>
      <c r="E130" s="40">
        <f>-58675.75+1973000-70000</f>
        <v>1844324.25</v>
      </c>
    </row>
    <row r="131" spans="1:6" s="3" customFormat="1" ht="67.5" customHeight="1" x14ac:dyDescent="0.3">
      <c r="A131" s="20" t="s">
        <v>195</v>
      </c>
      <c r="B131" s="21" t="s">
        <v>68</v>
      </c>
      <c r="C131" s="4">
        <v>800</v>
      </c>
      <c r="D131" s="40">
        <v>42000</v>
      </c>
      <c r="E131" s="40">
        <v>42000</v>
      </c>
      <c r="F131" s="14"/>
    </row>
    <row r="132" spans="1:6" ht="148.5" customHeight="1" x14ac:dyDescent="0.3">
      <c r="A132" s="20" t="s">
        <v>178</v>
      </c>
      <c r="B132" s="21" t="s">
        <v>69</v>
      </c>
      <c r="C132" s="4">
        <v>100</v>
      </c>
      <c r="D132" s="40">
        <v>444816</v>
      </c>
      <c r="E132" s="40">
        <v>444816</v>
      </c>
    </row>
    <row r="133" spans="1:6" ht="102.75" customHeight="1" x14ac:dyDescent="0.3">
      <c r="A133" s="20" t="s">
        <v>205</v>
      </c>
      <c r="B133" s="21" t="s">
        <v>69</v>
      </c>
      <c r="C133" s="4">
        <v>200</v>
      </c>
      <c r="D133" s="40">
        <v>381890</v>
      </c>
      <c r="E133" s="40">
        <v>381890</v>
      </c>
    </row>
    <row r="134" spans="1:6" s="8" customFormat="1" ht="64.5" customHeight="1" x14ac:dyDescent="0.3">
      <c r="A134" s="18" t="s">
        <v>271</v>
      </c>
      <c r="B134" s="19" t="s">
        <v>70</v>
      </c>
      <c r="C134" s="5"/>
      <c r="D134" s="43">
        <f>SUM(D135:D135)</f>
        <v>402386.25</v>
      </c>
      <c r="E134" s="43">
        <f>SUM(E135:E135)</f>
        <v>0</v>
      </c>
      <c r="F134" s="13"/>
    </row>
    <row r="135" spans="1:6" s="3" customFormat="1" ht="187.5" customHeight="1" x14ac:dyDescent="0.3">
      <c r="A135" s="20" t="s">
        <v>359</v>
      </c>
      <c r="B135" s="21" t="s">
        <v>71</v>
      </c>
      <c r="C135" s="4">
        <v>100</v>
      </c>
      <c r="D135" s="40">
        <f>1107335-704948.75</f>
        <v>402386.25</v>
      </c>
      <c r="E135" s="40">
        <v>0</v>
      </c>
      <c r="F135" s="14"/>
    </row>
    <row r="136" spans="1:6" ht="50.25" customHeight="1" x14ac:dyDescent="0.3">
      <c r="A136" s="16" t="s">
        <v>73</v>
      </c>
      <c r="B136" s="17" t="s">
        <v>72</v>
      </c>
      <c r="C136" s="7"/>
      <c r="D136" s="42">
        <f>D137+D139</f>
        <v>3762121</v>
      </c>
      <c r="E136" s="42">
        <f>E137+E139</f>
        <v>3762121</v>
      </c>
    </row>
    <row r="137" spans="1:6" s="8" customFormat="1" ht="51.75" customHeight="1" x14ac:dyDescent="0.3">
      <c r="A137" s="18" t="s">
        <v>75</v>
      </c>
      <c r="B137" s="19" t="s">
        <v>74</v>
      </c>
      <c r="C137" s="5"/>
      <c r="D137" s="43">
        <f>D138</f>
        <v>3456821</v>
      </c>
      <c r="E137" s="43">
        <f>E138</f>
        <v>3456821</v>
      </c>
      <c r="F137" s="13"/>
    </row>
    <row r="138" spans="1:6" s="3" customFormat="1" ht="84" customHeight="1" x14ac:dyDescent="0.3">
      <c r="A138" s="20" t="s">
        <v>190</v>
      </c>
      <c r="B138" s="21" t="s">
        <v>76</v>
      </c>
      <c r="C138" s="4">
        <v>600</v>
      </c>
      <c r="D138" s="40">
        <v>3456821</v>
      </c>
      <c r="E138" s="40">
        <v>3456821</v>
      </c>
      <c r="F138" s="14"/>
    </row>
    <row r="139" spans="1:6" ht="69.75" customHeight="1" x14ac:dyDescent="0.3">
      <c r="A139" s="18" t="s">
        <v>78</v>
      </c>
      <c r="B139" s="19" t="s">
        <v>77</v>
      </c>
      <c r="C139" s="5"/>
      <c r="D139" s="43">
        <f>D140</f>
        <v>305300</v>
      </c>
      <c r="E139" s="43">
        <f>E140</f>
        <v>305300</v>
      </c>
    </row>
    <row r="140" spans="1:6" ht="168.75" x14ac:dyDescent="0.3">
      <c r="A140" s="20" t="s">
        <v>191</v>
      </c>
      <c r="B140" s="21" t="s">
        <v>199</v>
      </c>
      <c r="C140" s="4">
        <v>600</v>
      </c>
      <c r="D140" s="40">
        <v>305300</v>
      </c>
      <c r="E140" s="40">
        <v>305300</v>
      </c>
    </row>
    <row r="141" spans="1:6" ht="48" customHeight="1" x14ac:dyDescent="0.3">
      <c r="A141" s="16" t="s">
        <v>80</v>
      </c>
      <c r="B141" s="17" t="s">
        <v>79</v>
      </c>
      <c r="C141" s="7"/>
      <c r="D141" s="42">
        <f>D142</f>
        <v>220000</v>
      </c>
      <c r="E141" s="42">
        <f>E142</f>
        <v>220000</v>
      </c>
    </row>
    <row r="142" spans="1:6" s="8" customFormat="1" ht="51.75" customHeight="1" x14ac:dyDescent="0.3">
      <c r="A142" s="18" t="s">
        <v>82</v>
      </c>
      <c r="B142" s="19" t="s">
        <v>81</v>
      </c>
      <c r="C142" s="5"/>
      <c r="D142" s="43">
        <f>SUM(D143:D143)</f>
        <v>220000</v>
      </c>
      <c r="E142" s="43">
        <f>SUM(E143:E143)</f>
        <v>220000</v>
      </c>
      <c r="F142" s="13"/>
    </row>
    <row r="143" spans="1:6" s="3" customFormat="1" ht="131.25" x14ac:dyDescent="0.3">
      <c r="A143" s="20" t="s">
        <v>206</v>
      </c>
      <c r="B143" s="21" t="s">
        <v>83</v>
      </c>
      <c r="C143" s="4">
        <v>200</v>
      </c>
      <c r="D143" s="40">
        <v>220000</v>
      </c>
      <c r="E143" s="40">
        <v>220000</v>
      </c>
      <c r="F143" s="14"/>
    </row>
    <row r="144" spans="1:6" ht="47.25" customHeight="1" x14ac:dyDescent="0.3">
      <c r="A144" s="16" t="s">
        <v>232</v>
      </c>
      <c r="B144" s="17" t="s">
        <v>84</v>
      </c>
      <c r="C144" s="7"/>
      <c r="D144" s="42">
        <f>D145</f>
        <v>50000</v>
      </c>
      <c r="E144" s="42">
        <f>E145</f>
        <v>50000</v>
      </c>
    </row>
    <row r="145" spans="1:6" ht="45" customHeight="1" x14ac:dyDescent="0.3">
      <c r="A145" s="18" t="s">
        <v>272</v>
      </c>
      <c r="B145" s="19" t="s">
        <v>85</v>
      </c>
      <c r="C145" s="5"/>
      <c r="D145" s="43">
        <f>SUM(D146:D146)</f>
        <v>50000</v>
      </c>
      <c r="E145" s="43">
        <f>SUM(E146:E146)</f>
        <v>50000</v>
      </c>
    </row>
    <row r="146" spans="1:6" ht="87" customHeight="1" x14ac:dyDescent="0.3">
      <c r="A146" s="20" t="s">
        <v>233</v>
      </c>
      <c r="B146" s="21" t="s">
        <v>86</v>
      </c>
      <c r="C146" s="4">
        <v>200</v>
      </c>
      <c r="D146" s="44">
        <v>50000</v>
      </c>
      <c r="E146" s="44">
        <v>50000</v>
      </c>
    </row>
    <row r="147" spans="1:6" s="3" customFormat="1" ht="74.25" customHeight="1" x14ac:dyDescent="0.3">
      <c r="A147" s="16" t="s">
        <v>518</v>
      </c>
      <c r="B147" s="17" t="s">
        <v>87</v>
      </c>
      <c r="C147" s="7"/>
      <c r="D147" s="42">
        <f>D148</f>
        <v>50000</v>
      </c>
      <c r="E147" s="42">
        <f>E148</f>
        <v>50000</v>
      </c>
      <c r="F147" s="14"/>
    </row>
    <row r="148" spans="1:6" ht="65.25" customHeight="1" x14ac:dyDescent="0.3">
      <c r="A148" s="18" t="s">
        <v>89</v>
      </c>
      <c r="B148" s="19" t="s">
        <v>88</v>
      </c>
      <c r="C148" s="5"/>
      <c r="D148" s="43">
        <f>D149</f>
        <v>50000</v>
      </c>
      <c r="E148" s="43">
        <f>E149</f>
        <v>50000</v>
      </c>
    </row>
    <row r="149" spans="1:6" s="8" customFormat="1" ht="71.25" customHeight="1" x14ac:dyDescent="0.3">
      <c r="A149" s="20" t="s">
        <v>207</v>
      </c>
      <c r="B149" s="21" t="s">
        <v>90</v>
      </c>
      <c r="C149" s="4">
        <v>200</v>
      </c>
      <c r="D149" s="40">
        <v>50000</v>
      </c>
      <c r="E149" s="40">
        <v>50000</v>
      </c>
      <c r="F149" s="13"/>
    </row>
    <row r="150" spans="1:6" s="3" customFormat="1" ht="68.25" customHeight="1" x14ac:dyDescent="0.3">
      <c r="A150" s="16" t="s">
        <v>360</v>
      </c>
      <c r="B150" s="17" t="s">
        <v>91</v>
      </c>
      <c r="C150" s="7"/>
      <c r="D150" s="42">
        <f>D151</f>
        <v>340000</v>
      </c>
      <c r="E150" s="42">
        <f>E151</f>
        <v>340000</v>
      </c>
      <c r="F150" s="14"/>
    </row>
    <row r="151" spans="1:6" s="3" customFormat="1" ht="45" customHeight="1" x14ac:dyDescent="0.3">
      <c r="A151" s="18" t="s">
        <v>273</v>
      </c>
      <c r="B151" s="19" t="s">
        <v>92</v>
      </c>
      <c r="C151" s="5"/>
      <c r="D151" s="43">
        <f>SUM(D152:D153)</f>
        <v>340000</v>
      </c>
      <c r="E151" s="43">
        <f>SUM(E152:E153)</f>
        <v>340000</v>
      </c>
      <c r="F151" s="14"/>
    </row>
    <row r="152" spans="1:6" s="3" customFormat="1" ht="87" customHeight="1" x14ac:dyDescent="0.3">
      <c r="A152" s="20" t="s">
        <v>274</v>
      </c>
      <c r="B152" s="21" t="s">
        <v>93</v>
      </c>
      <c r="C152" s="4">
        <v>200</v>
      </c>
      <c r="D152" s="40">
        <v>0</v>
      </c>
      <c r="E152" s="40">
        <v>200000</v>
      </c>
      <c r="F152" s="14"/>
    </row>
    <row r="153" spans="1:6" ht="87" customHeight="1" x14ac:dyDescent="0.3">
      <c r="A153" s="23" t="s">
        <v>361</v>
      </c>
      <c r="B153" s="21" t="s">
        <v>362</v>
      </c>
      <c r="C153" s="4">
        <v>600</v>
      </c>
      <c r="D153" s="40">
        <v>340000</v>
      </c>
      <c r="E153" s="40">
        <v>140000</v>
      </c>
    </row>
    <row r="154" spans="1:6" s="3" customFormat="1" ht="73.5" customHeight="1" x14ac:dyDescent="0.3">
      <c r="A154" s="50" t="s">
        <v>515</v>
      </c>
      <c r="B154" s="17" t="s">
        <v>363</v>
      </c>
      <c r="C154" s="11"/>
      <c r="D154" s="42">
        <f>D155+D157+D159+D163</f>
        <v>235000</v>
      </c>
      <c r="E154" s="42">
        <f>E155+E157+E159+E163</f>
        <v>235000</v>
      </c>
      <c r="F154" s="14"/>
    </row>
    <row r="155" spans="1:6" ht="48" customHeight="1" x14ac:dyDescent="0.3">
      <c r="A155" s="25" t="s">
        <v>364</v>
      </c>
      <c r="B155" s="19" t="s">
        <v>365</v>
      </c>
      <c r="C155" s="11"/>
      <c r="D155" s="43">
        <f>D156</f>
        <v>165000</v>
      </c>
      <c r="E155" s="43">
        <f>E156</f>
        <v>165000</v>
      </c>
    </row>
    <row r="156" spans="1:6" ht="89.25" customHeight="1" x14ac:dyDescent="0.3">
      <c r="A156" s="23" t="s">
        <v>366</v>
      </c>
      <c r="B156" s="29" t="s">
        <v>367</v>
      </c>
      <c r="C156" s="11">
        <v>200</v>
      </c>
      <c r="D156" s="40">
        <v>165000</v>
      </c>
      <c r="E156" s="40">
        <v>165000</v>
      </c>
    </row>
    <row r="157" spans="1:6" s="8" customFormat="1" ht="49.5" customHeight="1" x14ac:dyDescent="0.3">
      <c r="A157" s="25" t="s">
        <v>368</v>
      </c>
      <c r="B157" s="26" t="s">
        <v>369</v>
      </c>
      <c r="C157" s="11"/>
      <c r="D157" s="43">
        <f>D158</f>
        <v>50000</v>
      </c>
      <c r="E157" s="43">
        <f>E158</f>
        <v>50000</v>
      </c>
      <c r="F157" s="13"/>
    </row>
    <row r="158" spans="1:6" s="8" customFormat="1" ht="75" x14ac:dyDescent="0.3">
      <c r="A158" s="23" t="s">
        <v>370</v>
      </c>
      <c r="B158" s="29" t="s">
        <v>371</v>
      </c>
      <c r="C158" s="11">
        <v>600</v>
      </c>
      <c r="D158" s="40">
        <v>50000</v>
      </c>
      <c r="E158" s="40">
        <v>50000</v>
      </c>
      <c r="F158" s="13"/>
    </row>
    <row r="159" spans="1:6" s="3" customFormat="1" ht="49.5" customHeight="1" x14ac:dyDescent="0.3">
      <c r="A159" s="25" t="s">
        <v>372</v>
      </c>
      <c r="B159" s="26" t="s">
        <v>373</v>
      </c>
      <c r="C159" s="11"/>
      <c r="D159" s="43">
        <f>SUM(D160:D162)</f>
        <v>10000</v>
      </c>
      <c r="E159" s="43">
        <f>SUM(E160:E162)</f>
        <v>10000</v>
      </c>
      <c r="F159" s="14"/>
    </row>
    <row r="160" spans="1:6" ht="75" x14ac:dyDescent="0.3">
      <c r="A160" s="23" t="s">
        <v>374</v>
      </c>
      <c r="B160" s="29" t="s">
        <v>375</v>
      </c>
      <c r="C160" s="11">
        <v>600</v>
      </c>
      <c r="D160" s="40">
        <v>4000</v>
      </c>
      <c r="E160" s="40">
        <v>4000</v>
      </c>
    </row>
    <row r="161" spans="1:6" ht="89.25" customHeight="1" x14ac:dyDescent="0.3">
      <c r="A161" s="23" t="s">
        <v>376</v>
      </c>
      <c r="B161" s="29" t="s">
        <v>377</v>
      </c>
      <c r="C161" s="11">
        <v>600</v>
      </c>
      <c r="D161" s="40">
        <v>3000</v>
      </c>
      <c r="E161" s="40">
        <v>3000</v>
      </c>
    </row>
    <row r="162" spans="1:6" ht="75" x14ac:dyDescent="0.3">
      <c r="A162" s="23" t="s">
        <v>378</v>
      </c>
      <c r="B162" s="21" t="s">
        <v>379</v>
      </c>
      <c r="C162" s="11">
        <v>600</v>
      </c>
      <c r="D162" s="40">
        <v>3000</v>
      </c>
      <c r="E162" s="40">
        <v>3000</v>
      </c>
    </row>
    <row r="163" spans="1:6" s="8" customFormat="1" ht="47.25" customHeight="1" x14ac:dyDescent="0.3">
      <c r="A163" s="25" t="s">
        <v>163</v>
      </c>
      <c r="B163" s="19" t="s">
        <v>380</v>
      </c>
      <c r="C163" s="36"/>
      <c r="D163" s="43">
        <f>SUM(D164:D165)</f>
        <v>10000</v>
      </c>
      <c r="E163" s="43">
        <f>SUM(E164:E165)</f>
        <v>10000</v>
      </c>
      <c r="F163" s="13"/>
    </row>
    <row r="164" spans="1:6" s="3" customFormat="1" ht="93.75" x14ac:dyDescent="0.3">
      <c r="A164" s="23" t="s">
        <v>381</v>
      </c>
      <c r="B164" s="21" t="s">
        <v>382</v>
      </c>
      <c r="C164" s="11">
        <v>600</v>
      </c>
      <c r="D164" s="40">
        <v>5000</v>
      </c>
      <c r="E164" s="40">
        <v>5000</v>
      </c>
      <c r="F164" s="14"/>
    </row>
    <row r="165" spans="1:6" ht="83.25" customHeight="1" x14ac:dyDescent="0.3">
      <c r="A165" s="23" t="s">
        <v>383</v>
      </c>
      <c r="B165" s="21" t="s">
        <v>384</v>
      </c>
      <c r="C165" s="11">
        <v>600</v>
      </c>
      <c r="D165" s="40">
        <v>5000</v>
      </c>
      <c r="E165" s="40">
        <v>5000</v>
      </c>
    </row>
    <row r="166" spans="1:6" ht="105.75" customHeight="1" x14ac:dyDescent="0.3">
      <c r="A166" s="16" t="s">
        <v>385</v>
      </c>
      <c r="B166" s="17" t="s">
        <v>94</v>
      </c>
      <c r="C166" s="7"/>
      <c r="D166" s="42">
        <f>D167+D172+D178</f>
        <v>2335856.9299999997</v>
      </c>
      <c r="E166" s="42">
        <f>E167+E172+E178</f>
        <v>2335856.9299999997</v>
      </c>
    </row>
    <row r="167" spans="1:6" ht="49.5" customHeight="1" x14ac:dyDescent="0.3">
      <c r="A167" s="16" t="s">
        <v>275</v>
      </c>
      <c r="B167" s="17" t="s">
        <v>95</v>
      </c>
      <c r="C167" s="7"/>
      <c r="D167" s="42">
        <f>D168</f>
        <v>227900</v>
      </c>
      <c r="E167" s="42">
        <f>E168</f>
        <v>227900</v>
      </c>
    </row>
    <row r="168" spans="1:6" s="8" customFormat="1" ht="66.75" customHeight="1" x14ac:dyDescent="0.3">
      <c r="A168" s="25" t="s">
        <v>386</v>
      </c>
      <c r="B168" s="19" t="s">
        <v>387</v>
      </c>
      <c r="C168" s="5"/>
      <c r="D168" s="43">
        <f>SUM(D169:D171)</f>
        <v>227900</v>
      </c>
      <c r="E168" s="43">
        <f>SUM(E169:E171)</f>
        <v>227900</v>
      </c>
      <c r="F168" s="13"/>
    </row>
    <row r="169" spans="1:6" s="3" customFormat="1" ht="104.25" customHeight="1" x14ac:dyDescent="0.3">
      <c r="A169" s="20" t="s">
        <v>208</v>
      </c>
      <c r="B169" s="21" t="s">
        <v>388</v>
      </c>
      <c r="C169" s="4">
        <v>200</v>
      </c>
      <c r="D169" s="40">
        <v>18800</v>
      </c>
      <c r="E169" s="40">
        <v>18800</v>
      </c>
      <c r="F169" s="14"/>
    </row>
    <row r="170" spans="1:6" ht="105.75" customHeight="1" x14ac:dyDescent="0.3">
      <c r="A170" s="20" t="s">
        <v>209</v>
      </c>
      <c r="B170" s="21" t="s">
        <v>389</v>
      </c>
      <c r="C170" s="4">
        <v>200</v>
      </c>
      <c r="D170" s="40">
        <v>4300</v>
      </c>
      <c r="E170" s="40">
        <v>4300</v>
      </c>
    </row>
    <row r="171" spans="1:6" ht="104.25" customHeight="1" x14ac:dyDescent="0.3">
      <c r="A171" s="20" t="s">
        <v>276</v>
      </c>
      <c r="B171" s="21" t="s">
        <v>390</v>
      </c>
      <c r="C171" s="4">
        <v>200</v>
      </c>
      <c r="D171" s="40">
        <v>204800</v>
      </c>
      <c r="E171" s="40">
        <v>204800</v>
      </c>
    </row>
    <row r="172" spans="1:6" s="8" customFormat="1" ht="56.25" x14ac:dyDescent="0.3">
      <c r="A172" s="16" t="s">
        <v>277</v>
      </c>
      <c r="B172" s="17" t="s">
        <v>96</v>
      </c>
      <c r="C172" s="7"/>
      <c r="D172" s="42">
        <f>D173+D176</f>
        <v>531000</v>
      </c>
      <c r="E172" s="42">
        <f>E173+E176</f>
        <v>531000</v>
      </c>
      <c r="F172" s="13"/>
    </row>
    <row r="173" spans="1:6" s="3" customFormat="1" ht="66" customHeight="1" x14ac:dyDescent="0.3">
      <c r="A173" s="25" t="s">
        <v>391</v>
      </c>
      <c r="B173" s="19" t="s">
        <v>392</v>
      </c>
      <c r="C173" s="5"/>
      <c r="D173" s="43">
        <f>SUM(D174:D175)</f>
        <v>381000</v>
      </c>
      <c r="E173" s="43">
        <f>SUM(E174:E175)</f>
        <v>381000</v>
      </c>
      <c r="F173" s="14"/>
    </row>
    <row r="174" spans="1:6" ht="93.75" x14ac:dyDescent="0.3">
      <c r="A174" s="46" t="s">
        <v>486</v>
      </c>
      <c r="B174" s="35" t="s">
        <v>393</v>
      </c>
      <c r="C174" s="11">
        <v>200</v>
      </c>
      <c r="D174" s="44">
        <v>190300</v>
      </c>
      <c r="E174" s="44">
        <v>190300</v>
      </c>
    </row>
    <row r="175" spans="1:6" ht="93.75" x14ac:dyDescent="0.3">
      <c r="A175" s="47" t="s">
        <v>517</v>
      </c>
      <c r="B175" s="35" t="s">
        <v>489</v>
      </c>
      <c r="C175" s="11">
        <v>600</v>
      </c>
      <c r="D175" s="44">
        <v>190700</v>
      </c>
      <c r="E175" s="44">
        <v>190700</v>
      </c>
    </row>
    <row r="176" spans="1:6" ht="69.75" customHeight="1" x14ac:dyDescent="0.3">
      <c r="A176" s="25" t="s">
        <v>394</v>
      </c>
      <c r="B176" s="26" t="s">
        <v>395</v>
      </c>
      <c r="C176" s="7"/>
      <c r="D176" s="43">
        <f>D177</f>
        <v>150000</v>
      </c>
      <c r="E176" s="43">
        <f>E177</f>
        <v>150000</v>
      </c>
    </row>
    <row r="177" spans="1:6" s="8" customFormat="1" ht="89.25" customHeight="1" x14ac:dyDescent="0.3">
      <c r="A177" s="47" t="s">
        <v>481</v>
      </c>
      <c r="B177" s="35" t="s">
        <v>396</v>
      </c>
      <c r="C177" s="11">
        <v>200</v>
      </c>
      <c r="D177" s="44">
        <v>150000</v>
      </c>
      <c r="E177" s="44">
        <v>150000</v>
      </c>
      <c r="F177" s="13"/>
    </row>
    <row r="178" spans="1:6" s="3" customFormat="1" ht="71.25" customHeight="1" x14ac:dyDescent="0.3">
      <c r="A178" s="28" t="s">
        <v>397</v>
      </c>
      <c r="B178" s="33" t="s">
        <v>398</v>
      </c>
      <c r="C178" s="11"/>
      <c r="D178" s="42">
        <f>D179</f>
        <v>1576956.93</v>
      </c>
      <c r="E178" s="42">
        <f>E179</f>
        <v>1576956.93</v>
      </c>
      <c r="F178" s="14"/>
    </row>
    <row r="179" spans="1:6" ht="66" customHeight="1" x14ac:dyDescent="0.3">
      <c r="A179" s="25" t="s">
        <v>399</v>
      </c>
      <c r="B179" s="26" t="s">
        <v>400</v>
      </c>
      <c r="C179" s="4"/>
      <c r="D179" s="43">
        <f>SUM(D180:D187)</f>
        <v>1576956.93</v>
      </c>
      <c r="E179" s="43">
        <f>SUM(E180:E187)</f>
        <v>1576956.93</v>
      </c>
    </row>
    <row r="180" spans="1:6" ht="131.25" x14ac:dyDescent="0.3">
      <c r="A180" s="23" t="s">
        <v>401</v>
      </c>
      <c r="B180" s="29" t="s">
        <v>402</v>
      </c>
      <c r="C180" s="4">
        <v>100</v>
      </c>
      <c r="D180" s="40">
        <v>1266271.93</v>
      </c>
      <c r="E180" s="40">
        <v>1266271.93</v>
      </c>
    </row>
    <row r="181" spans="1:6" s="8" customFormat="1" ht="87" customHeight="1" x14ac:dyDescent="0.3">
      <c r="A181" s="23" t="s">
        <v>403</v>
      </c>
      <c r="B181" s="29" t="s">
        <v>402</v>
      </c>
      <c r="C181" s="4">
        <v>200</v>
      </c>
      <c r="D181" s="40">
        <f>-1500+105685</f>
        <v>104185</v>
      </c>
      <c r="E181" s="40">
        <f>-1500+105685</f>
        <v>104185</v>
      </c>
      <c r="F181" s="13"/>
    </row>
    <row r="182" spans="1:6" s="8" customFormat="1" ht="66.75" customHeight="1" x14ac:dyDescent="0.3">
      <c r="A182" s="23" t="s">
        <v>478</v>
      </c>
      <c r="B182" s="29" t="s">
        <v>402</v>
      </c>
      <c r="C182" s="4">
        <v>800</v>
      </c>
      <c r="D182" s="40">
        <v>1500</v>
      </c>
      <c r="E182" s="40">
        <v>1500</v>
      </c>
      <c r="F182" s="13"/>
    </row>
    <row r="183" spans="1:6" s="3" customFormat="1" ht="68.25" customHeight="1" x14ac:dyDescent="0.3">
      <c r="A183" s="23" t="s">
        <v>404</v>
      </c>
      <c r="B183" s="29" t="s">
        <v>405</v>
      </c>
      <c r="C183" s="4">
        <v>200</v>
      </c>
      <c r="D183" s="40">
        <v>10000</v>
      </c>
      <c r="E183" s="40">
        <v>10000</v>
      </c>
      <c r="F183" s="14"/>
    </row>
    <row r="184" spans="1:6" ht="63.75" customHeight="1" x14ac:dyDescent="0.3">
      <c r="A184" s="23" t="s">
        <v>210</v>
      </c>
      <c r="B184" s="29" t="s">
        <v>406</v>
      </c>
      <c r="C184" s="4">
        <v>200</v>
      </c>
      <c r="D184" s="40">
        <v>10000</v>
      </c>
      <c r="E184" s="40">
        <v>10000</v>
      </c>
    </row>
    <row r="185" spans="1:6" ht="85.5" customHeight="1" x14ac:dyDescent="0.3">
      <c r="A185" s="47" t="s">
        <v>407</v>
      </c>
      <c r="B185" s="35" t="s">
        <v>408</v>
      </c>
      <c r="C185" s="11">
        <v>200</v>
      </c>
      <c r="D185" s="44">
        <v>121000</v>
      </c>
      <c r="E185" s="44">
        <v>121000</v>
      </c>
    </row>
    <row r="186" spans="1:6" ht="51" customHeight="1" x14ac:dyDescent="0.3">
      <c r="A186" s="55" t="s">
        <v>502</v>
      </c>
      <c r="B186" s="11" t="s">
        <v>408</v>
      </c>
      <c r="C186" s="11">
        <v>800</v>
      </c>
      <c r="D186" s="44">
        <v>20000</v>
      </c>
      <c r="E186" s="44">
        <v>20000</v>
      </c>
    </row>
    <row r="187" spans="1:6" ht="112.5" x14ac:dyDescent="0.3">
      <c r="A187" s="23" t="s">
        <v>409</v>
      </c>
      <c r="B187" s="29" t="s">
        <v>410</v>
      </c>
      <c r="C187" s="4">
        <v>200</v>
      </c>
      <c r="D187" s="40">
        <v>44000</v>
      </c>
      <c r="E187" s="40">
        <v>44000</v>
      </c>
    </row>
    <row r="188" spans="1:6" s="8" customFormat="1" ht="66" customHeight="1" x14ac:dyDescent="0.3">
      <c r="A188" s="16" t="s">
        <v>278</v>
      </c>
      <c r="B188" s="17" t="s">
        <v>97</v>
      </c>
      <c r="C188" s="7"/>
      <c r="D188" s="42">
        <f>D189+D195+D199+D203</f>
        <v>1567000</v>
      </c>
      <c r="E188" s="42">
        <f>E189+E195+E199+E203</f>
        <v>1619000</v>
      </c>
      <c r="F188" s="13"/>
    </row>
    <row r="189" spans="1:6" s="3" customFormat="1" ht="49.5" customHeight="1" x14ac:dyDescent="0.3">
      <c r="A189" s="16" t="s">
        <v>279</v>
      </c>
      <c r="B189" s="17" t="s">
        <v>98</v>
      </c>
      <c r="C189" s="7"/>
      <c r="D189" s="42">
        <f>D190</f>
        <v>135000</v>
      </c>
      <c r="E189" s="42">
        <f>E190</f>
        <v>135000</v>
      </c>
      <c r="F189" s="14"/>
    </row>
    <row r="190" spans="1:6" ht="49.5" customHeight="1" x14ac:dyDescent="0.3">
      <c r="A190" s="18" t="s">
        <v>280</v>
      </c>
      <c r="B190" s="19" t="s">
        <v>99</v>
      </c>
      <c r="C190" s="5"/>
      <c r="D190" s="43">
        <f>SUM(D191:D194)</f>
        <v>135000</v>
      </c>
      <c r="E190" s="43">
        <f>SUM(E191:E194)</f>
        <v>135000</v>
      </c>
    </row>
    <row r="191" spans="1:6" s="8" customFormat="1" ht="112.5" x14ac:dyDescent="0.3">
      <c r="A191" s="23" t="s">
        <v>411</v>
      </c>
      <c r="B191" s="21" t="s">
        <v>100</v>
      </c>
      <c r="C191" s="4">
        <v>800</v>
      </c>
      <c r="D191" s="40">
        <v>45000</v>
      </c>
      <c r="E191" s="40">
        <v>45000</v>
      </c>
      <c r="F191" s="13"/>
    </row>
    <row r="192" spans="1:6" s="8" customFormat="1" ht="104.25" customHeight="1" x14ac:dyDescent="0.3">
      <c r="A192" s="23" t="s">
        <v>412</v>
      </c>
      <c r="B192" s="29" t="s">
        <v>101</v>
      </c>
      <c r="C192" s="4">
        <v>800</v>
      </c>
      <c r="D192" s="40">
        <v>45000</v>
      </c>
      <c r="E192" s="40">
        <v>45000</v>
      </c>
      <c r="F192" s="13"/>
    </row>
    <row r="193" spans="1:6" s="3" customFormat="1" ht="105.75" customHeight="1" x14ac:dyDescent="0.3">
      <c r="A193" s="23" t="s">
        <v>413</v>
      </c>
      <c r="B193" s="29" t="s">
        <v>414</v>
      </c>
      <c r="C193" s="4">
        <v>800</v>
      </c>
      <c r="D193" s="40">
        <v>20000</v>
      </c>
      <c r="E193" s="40">
        <v>20000</v>
      </c>
      <c r="F193" s="14"/>
    </row>
    <row r="194" spans="1:6" ht="84" customHeight="1" x14ac:dyDescent="0.3">
      <c r="A194" s="23" t="s">
        <v>415</v>
      </c>
      <c r="B194" s="29" t="s">
        <v>416</v>
      </c>
      <c r="C194" s="4">
        <v>800</v>
      </c>
      <c r="D194" s="40">
        <v>25000</v>
      </c>
      <c r="E194" s="40">
        <v>25000</v>
      </c>
    </row>
    <row r="195" spans="1:6" ht="75" x14ac:dyDescent="0.3">
      <c r="A195" s="16" t="s">
        <v>281</v>
      </c>
      <c r="B195" s="17" t="s">
        <v>102</v>
      </c>
      <c r="C195" s="7"/>
      <c r="D195" s="42">
        <f>D196</f>
        <v>667000</v>
      </c>
      <c r="E195" s="42">
        <f>E196</f>
        <v>710000</v>
      </c>
    </row>
    <row r="196" spans="1:6" s="3" customFormat="1" ht="52.5" customHeight="1" x14ac:dyDescent="0.3">
      <c r="A196" s="18" t="s">
        <v>282</v>
      </c>
      <c r="B196" s="19" t="s">
        <v>103</v>
      </c>
      <c r="C196" s="5"/>
      <c r="D196" s="43">
        <f>SUM(D197:D198)</f>
        <v>667000</v>
      </c>
      <c r="E196" s="43">
        <f>SUM(E197:E198)</f>
        <v>710000</v>
      </c>
      <c r="F196" s="14"/>
    </row>
    <row r="197" spans="1:6" ht="104.25" customHeight="1" x14ac:dyDescent="0.3">
      <c r="A197" s="20" t="s">
        <v>283</v>
      </c>
      <c r="B197" s="21" t="s">
        <v>104</v>
      </c>
      <c r="C197" s="4">
        <v>200</v>
      </c>
      <c r="D197" s="40">
        <v>250000</v>
      </c>
      <c r="E197" s="40">
        <v>260000</v>
      </c>
    </row>
    <row r="198" spans="1:6" s="8" customFormat="1" ht="69" customHeight="1" x14ac:dyDescent="0.3">
      <c r="A198" s="23" t="s">
        <v>417</v>
      </c>
      <c r="B198" s="29" t="s">
        <v>418</v>
      </c>
      <c r="C198" s="4">
        <v>200</v>
      </c>
      <c r="D198" s="40">
        <v>417000</v>
      </c>
      <c r="E198" s="40">
        <v>450000</v>
      </c>
      <c r="F198" s="13"/>
    </row>
    <row r="199" spans="1:6" s="3" customFormat="1" ht="85.5" customHeight="1" x14ac:dyDescent="0.3">
      <c r="A199" s="16" t="s">
        <v>284</v>
      </c>
      <c r="B199" s="17" t="s">
        <v>105</v>
      </c>
      <c r="C199" s="7"/>
      <c r="D199" s="42">
        <f>D200</f>
        <v>405000</v>
      </c>
      <c r="E199" s="42">
        <f>E200</f>
        <v>354000</v>
      </c>
      <c r="F199" s="14"/>
    </row>
    <row r="200" spans="1:6" ht="50.25" customHeight="1" x14ac:dyDescent="0.3">
      <c r="A200" s="18" t="s">
        <v>285</v>
      </c>
      <c r="B200" s="19" t="s">
        <v>106</v>
      </c>
      <c r="C200" s="5"/>
      <c r="D200" s="43">
        <f>SUM(D201:D202)</f>
        <v>405000</v>
      </c>
      <c r="E200" s="43">
        <f>SUM(E201:E202)</f>
        <v>354000</v>
      </c>
    </row>
    <row r="201" spans="1:6" ht="107.25" customHeight="1" x14ac:dyDescent="0.3">
      <c r="A201" s="20" t="s">
        <v>420</v>
      </c>
      <c r="B201" s="21" t="s">
        <v>421</v>
      </c>
      <c r="C201" s="4">
        <v>200</v>
      </c>
      <c r="D201" s="40">
        <v>305000</v>
      </c>
      <c r="E201" s="40">
        <v>254000</v>
      </c>
    </row>
    <row r="202" spans="1:6" ht="103.5" customHeight="1" x14ac:dyDescent="0.3">
      <c r="A202" s="20" t="s">
        <v>419</v>
      </c>
      <c r="B202" s="21" t="s">
        <v>490</v>
      </c>
      <c r="C202" s="4">
        <v>200</v>
      </c>
      <c r="D202" s="40">
        <v>100000</v>
      </c>
      <c r="E202" s="40">
        <v>100000</v>
      </c>
    </row>
    <row r="203" spans="1:6" s="3" customFormat="1" ht="123" customHeight="1" x14ac:dyDescent="0.3">
      <c r="A203" s="28" t="s">
        <v>422</v>
      </c>
      <c r="B203" s="33" t="s">
        <v>423</v>
      </c>
      <c r="C203" s="4"/>
      <c r="D203" s="42">
        <f>D204</f>
        <v>360000</v>
      </c>
      <c r="E203" s="42">
        <f>E204</f>
        <v>420000</v>
      </c>
      <c r="F203" s="14"/>
    </row>
    <row r="204" spans="1:6" ht="102.75" customHeight="1" x14ac:dyDescent="0.3">
      <c r="A204" s="25" t="s">
        <v>424</v>
      </c>
      <c r="B204" s="26" t="s">
        <v>425</v>
      </c>
      <c r="C204" s="4"/>
      <c r="D204" s="43">
        <f>SUM(D205:D206)</f>
        <v>360000</v>
      </c>
      <c r="E204" s="43">
        <f>SUM(E205:E206)</f>
        <v>420000</v>
      </c>
    </row>
    <row r="205" spans="1:6" ht="106.5" customHeight="1" x14ac:dyDescent="0.3">
      <c r="A205" s="49" t="s">
        <v>487</v>
      </c>
      <c r="B205" s="29" t="s">
        <v>426</v>
      </c>
      <c r="C205" s="4">
        <v>200</v>
      </c>
      <c r="D205" s="40">
        <v>180000</v>
      </c>
      <c r="E205" s="40">
        <v>210000</v>
      </c>
    </row>
    <row r="206" spans="1:6" ht="105" customHeight="1" x14ac:dyDescent="0.3">
      <c r="A206" s="49" t="s">
        <v>488</v>
      </c>
      <c r="B206" s="29" t="s">
        <v>427</v>
      </c>
      <c r="C206" s="4">
        <v>200</v>
      </c>
      <c r="D206" s="40">
        <v>180000</v>
      </c>
      <c r="E206" s="40">
        <v>210000</v>
      </c>
    </row>
    <row r="207" spans="1:6" ht="83.25" customHeight="1" x14ac:dyDescent="0.3">
      <c r="A207" s="16" t="s">
        <v>428</v>
      </c>
      <c r="B207" s="17" t="s">
        <v>107</v>
      </c>
      <c r="C207" s="7"/>
      <c r="D207" s="42">
        <f>D208</f>
        <v>560000</v>
      </c>
      <c r="E207" s="42">
        <f>E208</f>
        <v>460000</v>
      </c>
    </row>
    <row r="208" spans="1:6" s="8" customFormat="1" ht="66.75" customHeight="1" x14ac:dyDescent="0.3">
      <c r="A208" s="16" t="s">
        <v>286</v>
      </c>
      <c r="B208" s="17" t="s">
        <v>108</v>
      </c>
      <c r="C208" s="7"/>
      <c r="D208" s="42">
        <f>D209</f>
        <v>560000</v>
      </c>
      <c r="E208" s="42">
        <f>E209</f>
        <v>460000</v>
      </c>
      <c r="F208" s="13"/>
    </row>
    <row r="209" spans="1:6" s="8" customFormat="1" ht="65.25" customHeight="1" x14ac:dyDescent="0.3">
      <c r="A209" s="18" t="s">
        <v>287</v>
      </c>
      <c r="B209" s="19" t="s">
        <v>109</v>
      </c>
      <c r="C209" s="5"/>
      <c r="D209" s="43">
        <f>SUM(D210:D211)</f>
        <v>560000</v>
      </c>
      <c r="E209" s="43">
        <f>SUM(E210:E211)</f>
        <v>460000</v>
      </c>
      <c r="F209" s="13"/>
    </row>
    <row r="210" spans="1:6" s="3" customFormat="1" ht="105.75" customHeight="1" x14ac:dyDescent="0.3">
      <c r="A210" s="20" t="s">
        <v>288</v>
      </c>
      <c r="B210" s="21" t="s">
        <v>110</v>
      </c>
      <c r="C210" s="4">
        <v>200</v>
      </c>
      <c r="D210" s="40">
        <v>250000</v>
      </c>
      <c r="E210" s="40">
        <v>250000</v>
      </c>
      <c r="F210" s="14"/>
    </row>
    <row r="211" spans="1:6" s="3" customFormat="1" ht="106.5" customHeight="1" x14ac:dyDescent="0.3">
      <c r="A211" s="34" t="s">
        <v>497</v>
      </c>
      <c r="B211" s="35" t="s">
        <v>110</v>
      </c>
      <c r="C211" s="4">
        <v>600</v>
      </c>
      <c r="D211" s="40">
        <v>310000</v>
      </c>
      <c r="E211" s="40">
        <v>210000</v>
      </c>
      <c r="F211" s="14"/>
    </row>
    <row r="212" spans="1:6" ht="103.5" customHeight="1" x14ac:dyDescent="0.3">
      <c r="A212" s="16" t="s">
        <v>112</v>
      </c>
      <c r="B212" s="17" t="s">
        <v>111</v>
      </c>
      <c r="C212" s="7"/>
      <c r="D212" s="42">
        <f>D213+D222</f>
        <v>244800</v>
      </c>
      <c r="E212" s="42">
        <f>E213+E222</f>
        <v>244800</v>
      </c>
    </row>
    <row r="213" spans="1:6" ht="85.5" customHeight="1" x14ac:dyDescent="0.3">
      <c r="A213" s="16" t="s">
        <v>218</v>
      </c>
      <c r="B213" s="17" t="s">
        <v>113</v>
      </c>
      <c r="C213" s="7"/>
      <c r="D213" s="42">
        <f>D214+D217</f>
        <v>90000</v>
      </c>
      <c r="E213" s="42">
        <f>E214+E217</f>
        <v>90000</v>
      </c>
    </row>
    <row r="214" spans="1:6" ht="70.5" customHeight="1" x14ac:dyDescent="0.3">
      <c r="A214" s="18" t="s">
        <v>115</v>
      </c>
      <c r="B214" s="19" t="s">
        <v>114</v>
      </c>
      <c r="C214" s="5"/>
      <c r="D214" s="43">
        <f>SUM(D215:D216)</f>
        <v>20000</v>
      </c>
      <c r="E214" s="43">
        <f>SUM(E215:E216)</f>
        <v>20000</v>
      </c>
    </row>
    <row r="215" spans="1:6" s="8" customFormat="1" ht="102" customHeight="1" x14ac:dyDescent="0.3">
      <c r="A215" s="20" t="s">
        <v>211</v>
      </c>
      <c r="B215" s="21" t="s">
        <v>116</v>
      </c>
      <c r="C215" s="4">
        <v>200</v>
      </c>
      <c r="D215" s="40">
        <v>10000</v>
      </c>
      <c r="E215" s="40">
        <v>10000</v>
      </c>
      <c r="F215" s="13"/>
    </row>
    <row r="216" spans="1:6" s="8" customFormat="1" ht="87.75" customHeight="1" x14ac:dyDescent="0.3">
      <c r="A216" s="20" t="s">
        <v>429</v>
      </c>
      <c r="B216" s="21" t="s">
        <v>117</v>
      </c>
      <c r="C216" s="4">
        <v>200</v>
      </c>
      <c r="D216" s="40">
        <v>10000</v>
      </c>
      <c r="E216" s="40">
        <v>10000</v>
      </c>
      <c r="F216" s="13"/>
    </row>
    <row r="217" spans="1:6" ht="67.5" customHeight="1" x14ac:dyDescent="0.3">
      <c r="A217" s="18" t="s">
        <v>119</v>
      </c>
      <c r="B217" s="19" t="s">
        <v>118</v>
      </c>
      <c r="C217" s="5"/>
      <c r="D217" s="43">
        <f>SUM(D218:D221)</f>
        <v>70000</v>
      </c>
      <c r="E217" s="43">
        <f>SUM(E218:E221)</f>
        <v>70000</v>
      </c>
    </row>
    <row r="218" spans="1:6" ht="87" customHeight="1" x14ac:dyDescent="0.3">
      <c r="A218" s="20" t="s">
        <v>230</v>
      </c>
      <c r="B218" s="21" t="s">
        <v>120</v>
      </c>
      <c r="C218" s="4">
        <v>200</v>
      </c>
      <c r="D218" s="40">
        <v>30000</v>
      </c>
      <c r="E218" s="40">
        <v>30000</v>
      </c>
    </row>
    <row r="219" spans="1:6" ht="83.25" customHeight="1" x14ac:dyDescent="0.3">
      <c r="A219" s="20" t="s">
        <v>212</v>
      </c>
      <c r="B219" s="21" t="s">
        <v>121</v>
      </c>
      <c r="C219" s="4">
        <v>200</v>
      </c>
      <c r="D219" s="40">
        <v>10000</v>
      </c>
      <c r="E219" s="40">
        <v>10000</v>
      </c>
    </row>
    <row r="220" spans="1:6" ht="84.75" customHeight="1" x14ac:dyDescent="0.3">
      <c r="A220" s="20" t="s">
        <v>217</v>
      </c>
      <c r="B220" s="21" t="s">
        <v>121</v>
      </c>
      <c r="C220" s="4">
        <v>600</v>
      </c>
      <c r="D220" s="40">
        <v>20000</v>
      </c>
      <c r="E220" s="40">
        <v>20000</v>
      </c>
    </row>
    <row r="221" spans="1:6" ht="93.75" x14ac:dyDescent="0.3">
      <c r="A221" s="20" t="s">
        <v>192</v>
      </c>
      <c r="B221" s="21" t="s">
        <v>122</v>
      </c>
      <c r="C221" s="4">
        <v>600</v>
      </c>
      <c r="D221" s="40">
        <v>10000</v>
      </c>
      <c r="E221" s="40">
        <v>10000</v>
      </c>
    </row>
    <row r="222" spans="1:6" s="3" customFormat="1" ht="146.25" customHeight="1" x14ac:dyDescent="0.3">
      <c r="A222" s="16" t="s">
        <v>498</v>
      </c>
      <c r="B222" s="17" t="s">
        <v>123</v>
      </c>
      <c r="C222" s="7"/>
      <c r="D222" s="42">
        <f>D223</f>
        <v>154800</v>
      </c>
      <c r="E222" s="42">
        <f>E223</f>
        <v>154800</v>
      </c>
      <c r="F222" s="14"/>
    </row>
    <row r="223" spans="1:6" ht="70.5" customHeight="1" x14ac:dyDescent="0.3">
      <c r="A223" s="18" t="s">
        <v>499</v>
      </c>
      <c r="B223" s="19" t="s">
        <v>124</v>
      </c>
      <c r="C223" s="5"/>
      <c r="D223" s="43">
        <f>D224</f>
        <v>154800</v>
      </c>
      <c r="E223" s="43">
        <f>E224</f>
        <v>154800</v>
      </c>
    </row>
    <row r="224" spans="1:6" ht="144.75" customHeight="1" x14ac:dyDescent="0.3">
      <c r="A224" s="20" t="s">
        <v>500</v>
      </c>
      <c r="B224" s="21" t="s">
        <v>125</v>
      </c>
      <c r="C224" s="4">
        <v>600</v>
      </c>
      <c r="D224" s="40">
        <v>154800</v>
      </c>
      <c r="E224" s="40">
        <v>154800</v>
      </c>
    </row>
    <row r="225" spans="1:6" ht="90" customHeight="1" x14ac:dyDescent="0.3">
      <c r="A225" s="16" t="s">
        <v>289</v>
      </c>
      <c r="B225" s="17" t="s">
        <v>126</v>
      </c>
      <c r="C225" s="7"/>
      <c r="D225" s="42">
        <f>D226+D242+D245</f>
        <v>41388100.530000001</v>
      </c>
      <c r="E225" s="42">
        <f>E226+E242+E245</f>
        <v>41388100.530000001</v>
      </c>
    </row>
    <row r="226" spans="1:6" ht="93" customHeight="1" x14ac:dyDescent="0.3">
      <c r="A226" s="16" t="s">
        <v>290</v>
      </c>
      <c r="B226" s="17" t="s">
        <v>127</v>
      </c>
      <c r="C226" s="7"/>
      <c r="D226" s="42">
        <f>D227+D229+D233+D238</f>
        <v>38201274.829999998</v>
      </c>
      <c r="E226" s="42">
        <f>E227+E229+E233+E238</f>
        <v>38201274.829999998</v>
      </c>
    </row>
    <row r="227" spans="1:6" s="8" customFormat="1" ht="63" customHeight="1" x14ac:dyDescent="0.3">
      <c r="A227" s="18" t="s">
        <v>129</v>
      </c>
      <c r="B227" s="19" t="s">
        <v>128</v>
      </c>
      <c r="C227" s="5"/>
      <c r="D227" s="43">
        <f>D228</f>
        <v>1001805</v>
      </c>
      <c r="E227" s="43">
        <f>E228</f>
        <v>1001805</v>
      </c>
      <c r="F227" s="13"/>
    </row>
    <row r="228" spans="1:6" s="3" customFormat="1" ht="126" customHeight="1" x14ac:dyDescent="0.3">
      <c r="A228" s="20" t="s">
        <v>179</v>
      </c>
      <c r="B228" s="21" t="s">
        <v>130</v>
      </c>
      <c r="C228" s="4">
        <v>100</v>
      </c>
      <c r="D228" s="40">
        <v>1001805</v>
      </c>
      <c r="E228" s="40">
        <v>1001805</v>
      </c>
      <c r="F228" s="14"/>
    </row>
    <row r="229" spans="1:6" ht="88.5" customHeight="1" x14ac:dyDescent="0.3">
      <c r="A229" s="18" t="s">
        <v>291</v>
      </c>
      <c r="B229" s="19" t="s">
        <v>131</v>
      </c>
      <c r="C229" s="5"/>
      <c r="D229" s="43">
        <f>SUM(D230:D232)</f>
        <v>36705221.329999998</v>
      </c>
      <c r="E229" s="43">
        <f>SUM(E230:E232)</f>
        <v>36705221.329999998</v>
      </c>
    </row>
    <row r="230" spans="1:6" ht="168.75" x14ac:dyDescent="0.3">
      <c r="A230" s="20" t="s">
        <v>292</v>
      </c>
      <c r="B230" s="21" t="s">
        <v>132</v>
      </c>
      <c r="C230" s="4">
        <v>100</v>
      </c>
      <c r="D230" s="40">
        <v>32173409.75</v>
      </c>
      <c r="E230" s="40">
        <v>32173409.75</v>
      </c>
    </row>
    <row r="231" spans="1:6" s="8" customFormat="1" ht="112.5" x14ac:dyDescent="0.3">
      <c r="A231" s="20" t="s">
        <v>430</v>
      </c>
      <c r="B231" s="21" t="s">
        <v>132</v>
      </c>
      <c r="C231" s="4">
        <v>200</v>
      </c>
      <c r="D231" s="40">
        <v>4402319.58</v>
      </c>
      <c r="E231" s="40">
        <v>4402319.58</v>
      </c>
      <c r="F231" s="13"/>
    </row>
    <row r="232" spans="1:6" s="3" customFormat="1" ht="93.75" x14ac:dyDescent="0.3">
      <c r="A232" s="20" t="s">
        <v>293</v>
      </c>
      <c r="B232" s="21" t="s">
        <v>132</v>
      </c>
      <c r="C232" s="4">
        <v>800</v>
      </c>
      <c r="D232" s="40">
        <f>109292+16000+4200</f>
        <v>129492</v>
      </c>
      <c r="E232" s="40">
        <f>109292+16000+4200</f>
        <v>129492</v>
      </c>
      <c r="F232" s="14"/>
    </row>
    <row r="233" spans="1:6" s="8" customFormat="1" ht="66" customHeight="1" x14ac:dyDescent="0.3">
      <c r="A233" s="18" t="s">
        <v>294</v>
      </c>
      <c r="B233" s="19" t="s">
        <v>133</v>
      </c>
      <c r="C233" s="5"/>
      <c r="D233" s="43">
        <f>SUM(D234:D237)</f>
        <v>72700</v>
      </c>
      <c r="E233" s="43">
        <f>SUM(E234:E237)</f>
        <v>72700</v>
      </c>
      <c r="F233" s="13"/>
    </row>
    <row r="234" spans="1:6" s="8" customFormat="1" ht="123" customHeight="1" x14ac:dyDescent="0.3">
      <c r="A234" s="20" t="s">
        <v>295</v>
      </c>
      <c r="B234" s="21" t="s">
        <v>134</v>
      </c>
      <c r="C234" s="4">
        <v>200</v>
      </c>
      <c r="D234" s="40">
        <v>8000</v>
      </c>
      <c r="E234" s="40">
        <v>8000</v>
      </c>
      <c r="F234" s="13"/>
    </row>
    <row r="235" spans="1:6" s="3" customFormat="1" ht="125.25" customHeight="1" x14ac:dyDescent="0.3">
      <c r="A235" s="37" t="s">
        <v>296</v>
      </c>
      <c r="B235" s="21" t="s">
        <v>174</v>
      </c>
      <c r="C235" s="4">
        <v>200</v>
      </c>
      <c r="D235" s="40">
        <v>54000</v>
      </c>
      <c r="E235" s="40">
        <v>54000</v>
      </c>
      <c r="F235" s="14"/>
    </row>
    <row r="236" spans="1:6" ht="102.75" customHeight="1" x14ac:dyDescent="0.3">
      <c r="A236" s="20" t="s">
        <v>297</v>
      </c>
      <c r="B236" s="21" t="s">
        <v>135</v>
      </c>
      <c r="C236" s="4">
        <v>200</v>
      </c>
      <c r="D236" s="40">
        <v>1500</v>
      </c>
      <c r="E236" s="40">
        <v>1500</v>
      </c>
    </row>
    <row r="237" spans="1:6" s="3" customFormat="1" ht="85.5" customHeight="1" x14ac:dyDescent="0.3">
      <c r="A237" s="23" t="s">
        <v>431</v>
      </c>
      <c r="B237" s="29" t="s">
        <v>432</v>
      </c>
      <c r="C237" s="4">
        <v>200</v>
      </c>
      <c r="D237" s="40">
        <v>9200</v>
      </c>
      <c r="E237" s="40">
        <v>9200</v>
      </c>
      <c r="F237" s="14"/>
    </row>
    <row r="238" spans="1:6" ht="66" customHeight="1" x14ac:dyDescent="0.3">
      <c r="A238" s="18" t="s">
        <v>137</v>
      </c>
      <c r="B238" s="19" t="s">
        <v>136</v>
      </c>
      <c r="C238" s="5"/>
      <c r="D238" s="43">
        <f>SUM(D239:D241)</f>
        <v>421548.5</v>
      </c>
      <c r="E238" s="43">
        <f>SUM(E239:E241)</f>
        <v>421548.5</v>
      </c>
    </row>
    <row r="239" spans="1:6" ht="105.75" customHeight="1" x14ac:dyDescent="0.3">
      <c r="A239" s="34" t="s">
        <v>227</v>
      </c>
      <c r="B239" s="21" t="s">
        <v>138</v>
      </c>
      <c r="C239" s="4">
        <v>200</v>
      </c>
      <c r="D239" s="40">
        <v>11856.5</v>
      </c>
      <c r="E239" s="40">
        <v>11856.5</v>
      </c>
    </row>
    <row r="240" spans="1:6" ht="163.5" customHeight="1" x14ac:dyDescent="0.3">
      <c r="A240" s="46" t="s">
        <v>228</v>
      </c>
      <c r="B240" s="21" t="s">
        <v>139</v>
      </c>
      <c r="C240" s="4">
        <v>100</v>
      </c>
      <c r="D240" s="40">
        <v>346085</v>
      </c>
      <c r="E240" s="40">
        <v>346085</v>
      </c>
    </row>
    <row r="241" spans="1:6" ht="115.5" customHeight="1" x14ac:dyDescent="0.3">
      <c r="A241" s="34" t="s">
        <v>229</v>
      </c>
      <c r="B241" s="21" t="s">
        <v>139</v>
      </c>
      <c r="C241" s="4">
        <v>200</v>
      </c>
      <c r="D241" s="40">
        <v>63607</v>
      </c>
      <c r="E241" s="40">
        <v>63607</v>
      </c>
    </row>
    <row r="242" spans="1:6" ht="145.5" customHeight="1" x14ac:dyDescent="0.3">
      <c r="A242" s="28" t="s">
        <v>433</v>
      </c>
      <c r="B242" s="17" t="s">
        <v>140</v>
      </c>
      <c r="C242" s="7"/>
      <c r="D242" s="42">
        <f>D243</f>
        <v>2668689.7000000002</v>
      </c>
      <c r="E242" s="42">
        <f>E243</f>
        <v>2668689.7000000002</v>
      </c>
    </row>
    <row r="243" spans="1:6" ht="108.75" customHeight="1" x14ac:dyDescent="0.3">
      <c r="A243" s="18" t="s">
        <v>298</v>
      </c>
      <c r="B243" s="19" t="s">
        <v>141</v>
      </c>
      <c r="C243" s="5"/>
      <c r="D243" s="43">
        <f>D244</f>
        <v>2668689.7000000002</v>
      </c>
      <c r="E243" s="43">
        <f>E244</f>
        <v>2668689.7000000002</v>
      </c>
    </row>
    <row r="244" spans="1:6" ht="143.25" customHeight="1" x14ac:dyDescent="0.3">
      <c r="A244" s="20" t="s">
        <v>479</v>
      </c>
      <c r="B244" s="21" t="s">
        <v>142</v>
      </c>
      <c r="C244" s="4">
        <v>600</v>
      </c>
      <c r="D244" s="40">
        <v>2668689.7000000002</v>
      </c>
      <c r="E244" s="40">
        <v>2668689.7000000002</v>
      </c>
    </row>
    <row r="245" spans="1:6" ht="75" x14ac:dyDescent="0.3">
      <c r="A245" s="28" t="s">
        <v>434</v>
      </c>
      <c r="B245" s="33" t="s">
        <v>435</v>
      </c>
      <c r="C245" s="7"/>
      <c r="D245" s="42">
        <f>D246+D250+D252</f>
        <v>518136</v>
      </c>
      <c r="E245" s="42">
        <f>E246+E250+E252</f>
        <v>518136</v>
      </c>
    </row>
    <row r="246" spans="1:6" ht="68.25" customHeight="1" x14ac:dyDescent="0.3">
      <c r="A246" s="25" t="s">
        <v>436</v>
      </c>
      <c r="B246" s="26" t="s">
        <v>437</v>
      </c>
      <c r="C246" s="5"/>
      <c r="D246" s="43">
        <f>SUM(D247:D249)</f>
        <v>155404</v>
      </c>
      <c r="E246" s="43">
        <f>SUM(E247:E249)</f>
        <v>155404</v>
      </c>
    </row>
    <row r="247" spans="1:6" s="3" customFormat="1" ht="105.75" customHeight="1" x14ac:dyDescent="0.3">
      <c r="A247" s="23" t="s">
        <v>438</v>
      </c>
      <c r="B247" s="29" t="s">
        <v>439</v>
      </c>
      <c r="C247" s="4">
        <v>200</v>
      </c>
      <c r="D247" s="40">
        <v>40450</v>
      </c>
      <c r="E247" s="40">
        <v>40450</v>
      </c>
      <c r="F247" s="14"/>
    </row>
    <row r="248" spans="1:6" ht="122.25" customHeight="1" x14ac:dyDescent="0.3">
      <c r="A248" s="23" t="s">
        <v>440</v>
      </c>
      <c r="B248" s="29" t="s">
        <v>441</v>
      </c>
      <c r="C248" s="4">
        <v>200</v>
      </c>
      <c r="D248" s="40">
        <v>100000</v>
      </c>
      <c r="E248" s="40">
        <v>100000</v>
      </c>
    </row>
    <row r="249" spans="1:6" s="3" customFormat="1" ht="99.75" customHeight="1" x14ac:dyDescent="0.3">
      <c r="A249" s="23" t="s">
        <v>442</v>
      </c>
      <c r="B249" s="29" t="s">
        <v>443</v>
      </c>
      <c r="C249" s="4">
        <v>200</v>
      </c>
      <c r="D249" s="40">
        <v>14954</v>
      </c>
      <c r="E249" s="40">
        <v>14954</v>
      </c>
      <c r="F249" s="14"/>
    </row>
    <row r="250" spans="1:6" ht="93.75" x14ac:dyDescent="0.3">
      <c r="A250" s="25" t="s">
        <v>444</v>
      </c>
      <c r="B250" s="26" t="s">
        <v>445</v>
      </c>
      <c r="C250" s="4"/>
      <c r="D250" s="43">
        <f>D251</f>
        <v>20000</v>
      </c>
      <c r="E250" s="43">
        <f>E251</f>
        <v>20000</v>
      </c>
    </row>
    <row r="251" spans="1:6" ht="88.5" customHeight="1" x14ac:dyDescent="0.3">
      <c r="A251" s="23" t="s">
        <v>446</v>
      </c>
      <c r="B251" s="29" t="s">
        <v>447</v>
      </c>
      <c r="C251" s="4">
        <v>200</v>
      </c>
      <c r="D251" s="40">
        <v>20000</v>
      </c>
      <c r="E251" s="40">
        <v>20000</v>
      </c>
    </row>
    <row r="252" spans="1:6" ht="45.75" customHeight="1" x14ac:dyDescent="0.3">
      <c r="A252" s="25" t="s">
        <v>448</v>
      </c>
      <c r="B252" s="26" t="s">
        <v>449</v>
      </c>
      <c r="C252" s="4"/>
      <c r="D252" s="43">
        <f>SUM(D253:D254)</f>
        <v>342732</v>
      </c>
      <c r="E252" s="43">
        <f>SUM(E253:E254)</f>
        <v>342732</v>
      </c>
    </row>
    <row r="253" spans="1:6" ht="82.5" customHeight="1" x14ac:dyDescent="0.3">
      <c r="A253" s="23" t="s">
        <v>450</v>
      </c>
      <c r="B253" s="29" t="s">
        <v>451</v>
      </c>
      <c r="C253" s="4">
        <v>200</v>
      </c>
      <c r="D253" s="40">
        <v>242732</v>
      </c>
      <c r="E253" s="40">
        <v>242732</v>
      </c>
    </row>
    <row r="254" spans="1:6" ht="67.5" customHeight="1" x14ac:dyDescent="0.3">
      <c r="A254" s="23" t="s">
        <v>452</v>
      </c>
      <c r="B254" s="29" t="s">
        <v>453</v>
      </c>
      <c r="C254" s="4">
        <v>200</v>
      </c>
      <c r="D254" s="40">
        <v>100000</v>
      </c>
      <c r="E254" s="40">
        <v>100000</v>
      </c>
    </row>
    <row r="255" spans="1:6" ht="82.5" customHeight="1" x14ac:dyDescent="0.3">
      <c r="A255" s="16" t="s">
        <v>144</v>
      </c>
      <c r="B255" s="17" t="s">
        <v>143</v>
      </c>
      <c r="C255" s="7"/>
      <c r="D255" s="42">
        <f>D256+D260</f>
        <v>114400</v>
      </c>
      <c r="E255" s="42">
        <f>E256+E260</f>
        <v>114400</v>
      </c>
    </row>
    <row r="256" spans="1:6" ht="67.5" customHeight="1" x14ac:dyDescent="0.3">
      <c r="A256" s="16" t="s">
        <v>146</v>
      </c>
      <c r="B256" s="17" t="s">
        <v>145</v>
      </c>
      <c r="C256" s="7"/>
      <c r="D256" s="42">
        <f>D257</f>
        <v>89400</v>
      </c>
      <c r="E256" s="42">
        <f>E257</f>
        <v>89400</v>
      </c>
    </row>
    <row r="257" spans="1:6" ht="44.25" customHeight="1" x14ac:dyDescent="0.3">
      <c r="A257" s="18" t="s">
        <v>148</v>
      </c>
      <c r="B257" s="19" t="s">
        <v>147</v>
      </c>
      <c r="C257" s="5"/>
      <c r="D257" s="43">
        <f>SUM(D258:D259)</f>
        <v>89400</v>
      </c>
      <c r="E257" s="43">
        <f>SUM(E258:E259)</f>
        <v>89400</v>
      </c>
    </row>
    <row r="258" spans="1:6" s="3" customFormat="1" ht="131.25" x14ac:dyDescent="0.3">
      <c r="A258" s="20" t="s">
        <v>299</v>
      </c>
      <c r="B258" s="21" t="s">
        <v>149</v>
      </c>
      <c r="C258" s="4">
        <v>200</v>
      </c>
      <c r="D258" s="40">
        <v>54400</v>
      </c>
      <c r="E258" s="40">
        <v>54400</v>
      </c>
      <c r="F258" s="14"/>
    </row>
    <row r="259" spans="1:6" ht="131.25" x14ac:dyDescent="0.3">
      <c r="A259" s="20" t="s">
        <v>300</v>
      </c>
      <c r="B259" s="21" t="s">
        <v>149</v>
      </c>
      <c r="C259" s="4">
        <v>600</v>
      </c>
      <c r="D259" s="40">
        <v>35000</v>
      </c>
      <c r="E259" s="40">
        <v>35000</v>
      </c>
    </row>
    <row r="260" spans="1:6" s="8" customFormat="1" ht="56.25" x14ac:dyDescent="0.3">
      <c r="A260" s="16" t="s">
        <v>151</v>
      </c>
      <c r="B260" s="17" t="s">
        <v>150</v>
      </c>
      <c r="C260" s="7"/>
      <c r="D260" s="42">
        <f>D261</f>
        <v>25000</v>
      </c>
      <c r="E260" s="42">
        <f>E261</f>
        <v>25000</v>
      </c>
      <c r="F260" s="13"/>
    </row>
    <row r="261" spans="1:6" s="8" customFormat="1" ht="47.25" customHeight="1" x14ac:dyDescent="0.3">
      <c r="A261" s="18" t="s">
        <v>153</v>
      </c>
      <c r="B261" s="19" t="s">
        <v>152</v>
      </c>
      <c r="C261" s="5"/>
      <c r="D261" s="43">
        <f>SUM(D262:D265)</f>
        <v>25000</v>
      </c>
      <c r="E261" s="43">
        <f>SUM(E262:E265)</f>
        <v>25000</v>
      </c>
      <c r="F261" s="13"/>
    </row>
    <row r="262" spans="1:6" s="3" customFormat="1" ht="140.25" customHeight="1" x14ac:dyDescent="0.3">
      <c r="A262" s="20" t="s">
        <v>213</v>
      </c>
      <c r="B262" s="21" t="s">
        <v>154</v>
      </c>
      <c r="C262" s="4">
        <v>200</v>
      </c>
      <c r="D262" s="40">
        <v>10000</v>
      </c>
      <c r="E262" s="40">
        <v>10000</v>
      </c>
      <c r="F262" s="14"/>
    </row>
    <row r="263" spans="1:6" ht="100.5" customHeight="1" x14ac:dyDescent="0.3">
      <c r="A263" s="20" t="s">
        <v>214</v>
      </c>
      <c r="B263" s="21" t="s">
        <v>155</v>
      </c>
      <c r="C263" s="4">
        <v>200</v>
      </c>
      <c r="D263" s="40">
        <v>4000</v>
      </c>
      <c r="E263" s="40">
        <v>4000</v>
      </c>
    </row>
    <row r="264" spans="1:6" ht="105.75" customHeight="1" x14ac:dyDescent="0.3">
      <c r="A264" s="20" t="s">
        <v>215</v>
      </c>
      <c r="B264" s="21" t="s">
        <v>156</v>
      </c>
      <c r="C264" s="4">
        <v>200</v>
      </c>
      <c r="D264" s="40">
        <v>5000</v>
      </c>
      <c r="E264" s="40">
        <v>5000</v>
      </c>
    </row>
    <row r="265" spans="1:6" s="8" customFormat="1" ht="123" customHeight="1" x14ac:dyDescent="0.3">
      <c r="A265" s="20" t="s">
        <v>216</v>
      </c>
      <c r="B265" s="21" t="s">
        <v>157</v>
      </c>
      <c r="C265" s="4">
        <v>200</v>
      </c>
      <c r="D265" s="40">
        <v>6000</v>
      </c>
      <c r="E265" s="40">
        <v>6000</v>
      </c>
      <c r="F265" s="13"/>
    </row>
    <row r="266" spans="1:6" s="3" customFormat="1" ht="131.25" x14ac:dyDescent="0.3">
      <c r="A266" s="50" t="s">
        <v>482</v>
      </c>
      <c r="B266" s="33" t="s">
        <v>454</v>
      </c>
      <c r="C266" s="4"/>
      <c r="D266" s="42">
        <f>D267</f>
        <v>13500</v>
      </c>
      <c r="E266" s="42">
        <f>E267</f>
        <v>13500</v>
      </c>
      <c r="F266" s="14"/>
    </row>
    <row r="267" spans="1:6" ht="47.25" customHeight="1" x14ac:dyDescent="0.3">
      <c r="A267" s="48" t="s">
        <v>476</v>
      </c>
      <c r="B267" s="33" t="s">
        <v>455</v>
      </c>
      <c r="C267" s="7"/>
      <c r="D267" s="42">
        <f>D268+D270</f>
        <v>13500</v>
      </c>
      <c r="E267" s="42">
        <f>E268+E270</f>
        <v>13500</v>
      </c>
    </row>
    <row r="268" spans="1:6" ht="63" customHeight="1" x14ac:dyDescent="0.3">
      <c r="A268" s="51" t="s">
        <v>480</v>
      </c>
      <c r="B268" s="52" t="s">
        <v>456</v>
      </c>
      <c r="C268" s="11"/>
      <c r="D268" s="53">
        <f>SUM(D269)</f>
        <v>12000</v>
      </c>
      <c r="E268" s="53">
        <f>SUM(E269)</f>
        <v>12000</v>
      </c>
    </row>
    <row r="269" spans="1:6" ht="104.25" customHeight="1" x14ac:dyDescent="0.3">
      <c r="A269" s="23" t="s">
        <v>457</v>
      </c>
      <c r="B269" s="29" t="s">
        <v>458</v>
      </c>
      <c r="C269" s="4">
        <v>200</v>
      </c>
      <c r="D269" s="40">
        <v>12000</v>
      </c>
      <c r="E269" s="40">
        <v>12000</v>
      </c>
    </row>
    <row r="270" spans="1:6" ht="187.5" x14ac:dyDescent="0.3">
      <c r="A270" s="25" t="s">
        <v>459</v>
      </c>
      <c r="B270" s="26" t="s">
        <v>460</v>
      </c>
      <c r="C270" s="4"/>
      <c r="D270" s="43">
        <f>D271</f>
        <v>1500</v>
      </c>
      <c r="E270" s="43">
        <f>E271</f>
        <v>1500</v>
      </c>
    </row>
    <row r="271" spans="1:6" s="8" customFormat="1" ht="120" customHeight="1" x14ac:dyDescent="0.3">
      <c r="A271" s="47" t="s">
        <v>477</v>
      </c>
      <c r="B271" s="29" t="s">
        <v>461</v>
      </c>
      <c r="C271" s="4">
        <v>200</v>
      </c>
      <c r="D271" s="40">
        <v>1500</v>
      </c>
      <c r="E271" s="40">
        <v>1500</v>
      </c>
      <c r="F271" s="13"/>
    </row>
    <row r="272" spans="1:6" ht="81" customHeight="1" x14ac:dyDescent="0.3">
      <c r="A272" s="50" t="s">
        <v>501</v>
      </c>
      <c r="B272" s="17" t="s">
        <v>462</v>
      </c>
      <c r="C272" s="4"/>
      <c r="D272" s="42">
        <f>D273+D276</f>
        <v>291921.75</v>
      </c>
      <c r="E272" s="42">
        <f>E273+E276</f>
        <v>291921.75</v>
      </c>
    </row>
    <row r="273" spans="1:6" ht="46.5" customHeight="1" x14ac:dyDescent="0.3">
      <c r="A273" s="16" t="s">
        <v>263</v>
      </c>
      <c r="B273" s="17" t="s">
        <v>463</v>
      </c>
      <c r="C273" s="4"/>
      <c r="D273" s="42">
        <f>D274</f>
        <v>254661.75</v>
      </c>
      <c r="E273" s="42">
        <f>E274</f>
        <v>254661.75</v>
      </c>
    </row>
    <row r="274" spans="1:6" ht="45" customHeight="1" x14ac:dyDescent="0.3">
      <c r="A274" s="18" t="s">
        <v>264</v>
      </c>
      <c r="B274" s="19" t="s">
        <v>464</v>
      </c>
      <c r="C274" s="4"/>
      <c r="D274" s="43">
        <f>SUM(D275:D275)</f>
        <v>254661.75</v>
      </c>
      <c r="E274" s="43">
        <f>SUM(E275:E275)</f>
        <v>254661.75</v>
      </c>
    </row>
    <row r="275" spans="1:6" ht="75" x14ac:dyDescent="0.3">
      <c r="A275" s="20" t="s">
        <v>265</v>
      </c>
      <c r="B275" s="21" t="s">
        <v>465</v>
      </c>
      <c r="C275" s="4">
        <v>300</v>
      </c>
      <c r="D275" s="40">
        <v>254661.75</v>
      </c>
      <c r="E275" s="40">
        <v>254661.75</v>
      </c>
    </row>
    <row r="276" spans="1:6" ht="64.5" customHeight="1" x14ac:dyDescent="0.3">
      <c r="A276" s="16" t="s">
        <v>266</v>
      </c>
      <c r="B276" s="17" t="s">
        <v>466</v>
      </c>
      <c r="C276" s="4"/>
      <c r="D276" s="42">
        <f>D277</f>
        <v>37260</v>
      </c>
      <c r="E276" s="42">
        <f>E277</f>
        <v>37260</v>
      </c>
    </row>
    <row r="277" spans="1:6" ht="63.75" customHeight="1" x14ac:dyDescent="0.3">
      <c r="A277" s="18" t="s">
        <v>267</v>
      </c>
      <c r="B277" s="19" t="s">
        <v>467</v>
      </c>
      <c r="C277" s="4"/>
      <c r="D277" s="43">
        <f>SUM(D278:D278)</f>
        <v>37260</v>
      </c>
      <c r="E277" s="43">
        <f>SUM(E278:E278)</f>
        <v>37260</v>
      </c>
    </row>
    <row r="278" spans="1:6" ht="141" customHeight="1" x14ac:dyDescent="0.3">
      <c r="A278" s="23" t="s">
        <v>468</v>
      </c>
      <c r="B278" s="29" t="s">
        <v>469</v>
      </c>
      <c r="C278" s="4">
        <v>300</v>
      </c>
      <c r="D278" s="40">
        <v>37260</v>
      </c>
      <c r="E278" s="40">
        <v>37260</v>
      </c>
    </row>
    <row r="279" spans="1:6" s="8" customFormat="1" ht="84.75" customHeight="1" x14ac:dyDescent="0.3">
      <c r="A279" s="16" t="s">
        <v>301</v>
      </c>
      <c r="B279" s="17" t="s">
        <v>158</v>
      </c>
      <c r="C279" s="7"/>
      <c r="D279" s="42">
        <f>SUM(D280:D288)</f>
        <v>5155654.74</v>
      </c>
      <c r="E279" s="42">
        <f>SUM(E280:E288)</f>
        <v>5155654.74</v>
      </c>
      <c r="F279" s="13"/>
    </row>
    <row r="280" spans="1:6" s="8" customFormat="1" ht="123" customHeight="1" x14ac:dyDescent="0.3">
      <c r="A280" s="20" t="s">
        <v>302</v>
      </c>
      <c r="B280" s="21" t="s">
        <v>159</v>
      </c>
      <c r="C280" s="4">
        <v>100</v>
      </c>
      <c r="D280" s="44">
        <v>1415873</v>
      </c>
      <c r="E280" s="40">
        <v>1415873</v>
      </c>
      <c r="F280" s="13"/>
    </row>
    <row r="281" spans="1:6" s="8" customFormat="1" ht="81.75" customHeight="1" x14ac:dyDescent="0.3">
      <c r="A281" s="20" t="s">
        <v>303</v>
      </c>
      <c r="B281" s="21" t="s">
        <v>159</v>
      </c>
      <c r="C281" s="4">
        <v>200</v>
      </c>
      <c r="D281" s="44">
        <v>594800</v>
      </c>
      <c r="E281" s="40">
        <v>594800</v>
      </c>
      <c r="F281" s="13"/>
    </row>
    <row r="282" spans="1:6" ht="63.75" customHeight="1" x14ac:dyDescent="0.3">
      <c r="A282" s="20" t="s">
        <v>304</v>
      </c>
      <c r="B282" s="21" t="s">
        <v>159</v>
      </c>
      <c r="C282" s="4">
        <v>800</v>
      </c>
      <c r="D282" s="44">
        <v>17500</v>
      </c>
      <c r="E282" s="40">
        <v>17500</v>
      </c>
    </row>
    <row r="283" spans="1:6" ht="141.75" customHeight="1" x14ac:dyDescent="0.3">
      <c r="A283" s="20" t="s">
        <v>305</v>
      </c>
      <c r="B283" s="21" t="s">
        <v>160</v>
      </c>
      <c r="C283" s="4">
        <v>100</v>
      </c>
      <c r="D283" s="44">
        <v>80899</v>
      </c>
      <c r="E283" s="40">
        <v>80899</v>
      </c>
    </row>
    <row r="284" spans="1:6" ht="145.5" customHeight="1" x14ac:dyDescent="0.3">
      <c r="A284" s="20" t="s">
        <v>180</v>
      </c>
      <c r="B284" s="21" t="s">
        <v>161</v>
      </c>
      <c r="C284" s="4">
        <v>100</v>
      </c>
      <c r="D284" s="44">
        <v>1139457.74</v>
      </c>
      <c r="E284" s="40">
        <v>1139457.74</v>
      </c>
    </row>
    <row r="285" spans="1:6" ht="83.25" customHeight="1" x14ac:dyDescent="0.3">
      <c r="A285" s="20" t="s">
        <v>306</v>
      </c>
      <c r="B285" s="21" t="s">
        <v>161</v>
      </c>
      <c r="C285" s="4">
        <v>200</v>
      </c>
      <c r="D285" s="44">
        <v>222035</v>
      </c>
      <c r="E285" s="40">
        <v>222035</v>
      </c>
    </row>
    <row r="286" spans="1:6" ht="66.75" customHeight="1" x14ac:dyDescent="0.3">
      <c r="A286" s="20" t="s">
        <v>196</v>
      </c>
      <c r="B286" s="21" t="s">
        <v>161</v>
      </c>
      <c r="C286" s="4">
        <v>800</v>
      </c>
      <c r="D286" s="44">
        <v>500</v>
      </c>
      <c r="E286" s="40">
        <v>500</v>
      </c>
    </row>
    <row r="287" spans="1:6" ht="150" x14ac:dyDescent="0.3">
      <c r="A287" s="20" t="s">
        <v>181</v>
      </c>
      <c r="B287" s="21" t="s">
        <v>162</v>
      </c>
      <c r="C287" s="4">
        <v>100</v>
      </c>
      <c r="D287" s="44">
        <v>682785</v>
      </c>
      <c r="E287" s="40">
        <v>682785</v>
      </c>
    </row>
    <row r="288" spans="1:6" ht="126" customHeight="1" x14ac:dyDescent="0.3">
      <c r="A288" s="22" t="s">
        <v>182</v>
      </c>
      <c r="B288" s="21" t="s">
        <v>173</v>
      </c>
      <c r="C288" s="4">
        <v>100</v>
      </c>
      <c r="D288" s="44">
        <v>1001805</v>
      </c>
      <c r="E288" s="40">
        <v>1001805</v>
      </c>
    </row>
    <row r="289" spans="1:6" ht="93.75" customHeight="1" x14ac:dyDescent="0.3">
      <c r="A289" s="16" t="s">
        <v>528</v>
      </c>
      <c r="B289" s="17" t="s">
        <v>485</v>
      </c>
      <c r="C289" s="7"/>
      <c r="D289" s="42">
        <f>SUM(D290:D291)</f>
        <v>139200</v>
      </c>
      <c r="E289" s="42">
        <f>SUM(E290:E291)</f>
        <v>7500</v>
      </c>
    </row>
    <row r="290" spans="1:6" ht="198.75" customHeight="1" x14ac:dyDescent="0.3">
      <c r="A290" s="34" t="s">
        <v>483</v>
      </c>
      <c r="B290" s="35" t="s">
        <v>484</v>
      </c>
      <c r="C290" s="11">
        <v>200</v>
      </c>
      <c r="D290" s="44">
        <v>7500</v>
      </c>
      <c r="E290" s="40">
        <v>7500</v>
      </c>
    </row>
    <row r="291" spans="1:6" ht="126" customHeight="1" x14ac:dyDescent="0.3">
      <c r="A291" s="34" t="s">
        <v>530</v>
      </c>
      <c r="B291" s="35" t="s">
        <v>529</v>
      </c>
      <c r="C291" s="11">
        <v>200</v>
      </c>
      <c r="D291" s="44">
        <v>131700</v>
      </c>
      <c r="E291" s="40">
        <v>0</v>
      </c>
    </row>
    <row r="292" spans="1:6" ht="37.5" customHeight="1" x14ac:dyDescent="0.3">
      <c r="A292" s="69" t="s">
        <v>531</v>
      </c>
      <c r="B292" s="38"/>
      <c r="C292" s="39"/>
      <c r="D292" s="42">
        <f>D15+D80+D126+D166+D188+D207+D212+D225+D255+D266+D272+D279+D289</f>
        <v>249378499.63000003</v>
      </c>
      <c r="E292" s="42">
        <f>E15+E80+E126+E166+E188+E207+E212+E225+E255+E266+E272+E279+E289</f>
        <v>246044813.63000003</v>
      </c>
    </row>
    <row r="293" spans="1:6" x14ac:dyDescent="0.3">
      <c r="B293" s="9"/>
      <c r="C293" s="10"/>
    </row>
    <row r="295" spans="1:6" s="8" customFormat="1" x14ac:dyDescent="0.3">
      <c r="A295" s="1"/>
      <c r="B295" s="1"/>
      <c r="C295" s="2"/>
      <c r="D295" s="41"/>
      <c r="E295" s="41"/>
      <c r="F295" s="13"/>
    </row>
    <row r="300" spans="1:6" x14ac:dyDescent="0.3">
      <c r="E300" s="45"/>
    </row>
  </sheetData>
  <mergeCells count="15">
    <mergeCell ref="A12:A13"/>
    <mergeCell ref="B12:B13"/>
    <mergeCell ref="C12:C13"/>
    <mergeCell ref="D12:E12"/>
    <mergeCell ref="B1:E1"/>
    <mergeCell ref="B2:E2"/>
    <mergeCell ref="B3:E3"/>
    <mergeCell ref="B4:E4"/>
    <mergeCell ref="B5:E5"/>
    <mergeCell ref="B6:E6"/>
    <mergeCell ref="B7:E7"/>
    <mergeCell ref="B8:E8"/>
    <mergeCell ref="A10:E10"/>
    <mergeCell ref="C9:D9"/>
    <mergeCell ref="A11:E11"/>
  </mergeCells>
  <pageMargins left="1.0629921259842521" right="0.86614173228346458" top="0.78740157480314965" bottom="0.78740157480314965" header="0" footer="0"/>
  <pageSetup paperSize="9" scale="6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2017-10-12T10:36:39Z</dcterms:modified>
</cp:coreProperties>
</file>