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<sst xmlns="http://schemas.openxmlformats.org/spreadsheetml/2006/main" count="257" uniqueCount="211">
  <si>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</si>
  <si>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</si>
  <si>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</si>
  <si>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</si>
  <si>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</si>
  <si>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</si>
  <si>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</si>
  <si>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</si>
  <si>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</si>
  <si>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</si>
  <si>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</si>
  <si>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</si>
  <si>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</si>
  <si>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</si>
  <si>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</si>
  <si>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</si>
  <si>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</si>
  <si>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</si>
  <si>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</si>
  <si>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</si>
  <si>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</si>
  <si>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</si>
  <si>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</si>
  <si>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</si>
  <si>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</si>
  <si>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</si>
  <si>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</si>
  <si>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</si>
  <si>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</si>
  <si>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</si>
  <si>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</si>
  <si>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</si>
  <si>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</si>
  <si>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</si>
  <si>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</si>
  <si>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</si>
  <si>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</si>
  <si>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</si>
  <si>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</si>
  <si>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</si>
  <si>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</si>
  <si>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</si>
  <si>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</si>
  <si>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</si>
  <si>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</si>
  <si>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</si>
  <si>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</si>
  <si>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</si>
  <si>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</si>
  <si>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</si>
  <si>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</si>
  <si>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</si>
  <si>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</si>
  <si>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</si>
  <si>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</si>
  <si>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</si>
  <si>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</si>
  <si>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</si>
  <si>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</si>
  <si>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</si>
  <si>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</si>
  <si>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</si>
  <si>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</si>
  <si>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</si>
  <si>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</si>
  <si>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</si>
  <si>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</si>
  <si>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</si>
  <si>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</si>
  <si>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</si>
  <si>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</si>
  <si>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</si>
  <si>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</si>
  <si>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</si>
  <si>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</si>
  <si>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</si>
  <si>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</si>
  <si>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</si>
  <si>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</si>
  <si>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</si>
  <si>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</si>
  <si>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</si>
  <si>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</si>
  <si>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</si>
  <si>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</si>
  <si>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</si>
  <si>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</si>
  <si>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</si>
  <si>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</si>
  <si>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</si>
  <si>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</si>
  <si>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</si>
  <si>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</si>
  <si>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</si>
  <si>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</si>
  <si>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</si>
  <si>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</si>
  <si>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</si>
  <si>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</si>
  <si>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</si>
  <si>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</si>
  <si>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</si>
  <si>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</si>
  <si>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</si>
  <si>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</si>
  <si>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</si>
  <si>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</si>
  <si>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</si>
  <si>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</si>
  <si>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</si>
  <si>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</si>
  <si>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</si>
  <si>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</si>
  <si>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</si>
  <si>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</si>
  <si>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</si>
  <si>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</si>
  <si>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</si>
  <si>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</si>
  <si>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</si>
  <si>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</si>
  <si>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</si>
  <si>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</si>
  <si>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</si>
  <si>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</si>
  <si>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</si>
  <si>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</si>
  <si>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</si>
  <si>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</si>
  <si>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</si>
  <si>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</si>
  <si>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</si>
  <si>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</si>
  <si>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</si>
  <si>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</si>
  <si>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</si>
  <si>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</si>
  <si>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</si>
  <si>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</si>
  <si>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</si>
  <si>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</si>
  <si>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</si>
  <si>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</si>
  <si>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</si>
  <si>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</si>
  <si>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</si>
  <si>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</si>
  <si>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</si>
  <si>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</si>
  <si>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</si>
  <si>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</si>
  <si>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</si>
  <si>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</si>
  <si>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</si>
  <si>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</si>
  <si>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</si>
  <si>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</si>
  <si>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</si>
  <si>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</si>
  <si>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</si>
  <si>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</si>
  <si>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</si>
  <si>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</si>
  <si>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</si>
  <si>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</si>
  <si>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</si>
  <si>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</si>
  <si>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</si>
  <si>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</si>
  <si>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</si>
  <si>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</si>
  <si>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</si>
  <si>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</si>
  <si>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</si>
  <si>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</si>
  <si>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</si>
  <si>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</si>
  <si>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</si>
  <si>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</si>
  <si>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</si>
  <si>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</si>
  <si>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</si>
  <si>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</si>
  <si>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</si>
  <si>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</si>
  <si>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</si>
  <si>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</si>
  <si>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</si>
  <si>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</si>
  <si>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</si>
  <si>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</si>
  <si>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</si>
  <si>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</si>
  <si>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</si>
  <si>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</si>
  <si>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</si>
  <si>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</si>
  <si>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</si>
  <si>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</si>
  <si>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</si>
  <si>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</si>
  <si>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</si>
  <si>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</si>
  <si>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</si>
  <si>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</si>
  <si>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</si>
  <si>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</si>
  <si>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</si>
  <si>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000 1 16 11000 01 0000 140</t>
  </si>
  <si>
    <t>Платежи, уплачиваемые в целях возмещения вреда</t>
  </si>
  <si>
    <t>от 14.12.2023 № 105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</si>
</sst>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9" t="s">
        <v>186</v>
      </c>
      <c r="D1" s="49"/>
      <c r="E1" s="49"/>
    </row>
    <row r="2" spans="3:5" ht="18.75">
      <c r="C2" s="49" t="s">
        <v>174</v>
      </c>
      <c r="D2" s="49"/>
      <c r="E2" s="49"/>
    </row>
    <row r="3" spans="3:5" ht="18.75">
      <c r="C3" s="49" t="s">
        <v>175</v>
      </c>
      <c r="D3" s="49"/>
      <c r="E3" s="49"/>
    </row>
    <row r="4" spans="3:5" ht="18.75">
      <c r="C4" s="49" t="s">
        <v>190</v>
      </c>
      <c r="D4" s="49"/>
      <c r="E4" s="49"/>
    </row>
    <row r="5" spans="3:5" ht="18.75">
      <c r="C5" s="49" t="s">
        <v>191</v>
      </c>
      <c r="D5" s="49"/>
      <c r="E5" s="49"/>
    </row>
    <row r="6" spans="3:5" ht="18.75">
      <c r="C6" s="49" t="s">
        <v>175</v>
      </c>
      <c r="D6" s="49"/>
      <c r="E6" s="49"/>
    </row>
    <row r="7" spans="3:5" ht="18.75">
      <c r="C7" s="49" t="s">
        <v>192</v>
      </c>
      <c r="D7" s="49"/>
      <c r="E7" s="49"/>
    </row>
    <row r="8" spans="3:5" ht="18.75">
      <c r="C8" s="49" t="s">
        <v>193</v>
      </c>
      <c r="D8" s="49"/>
      <c r="E8" s="49"/>
    </row>
    <row r="9" spans="3:5" ht="18.75">
      <c r="C9" s="49" t="s">
        <v>181</v>
      </c>
      <c r="D9" s="49"/>
      <c r="E9" s="49"/>
    </row>
    <row r="10" spans="3:5" ht="18.75">
      <c r="C10" s="49" t="s">
        <v>194</v>
      </c>
      <c r="D10" s="49"/>
      <c r="E10" s="49"/>
    </row>
    <row r="11" spans="3:5" ht="18.75">
      <c r="C11" s="49" t="s">
        <v>210</v>
      </c>
      <c r="D11" s="49"/>
      <c r="E11" s="49"/>
    </row>
    <row r="13" spans="3:5" ht="18.75">
      <c r="C13" s="49" t="s">
        <v>188</v>
      </c>
      <c r="D13" s="49"/>
      <c r="E13" s="49"/>
    </row>
    <row r="14" spans="3:5" ht="18.75">
      <c r="C14" s="49" t="s">
        <v>174</v>
      </c>
      <c r="D14" s="49"/>
      <c r="E14" s="49"/>
    </row>
    <row r="15" spans="3:5" ht="18.75">
      <c r="C15" s="49" t="s">
        <v>175</v>
      </c>
      <c r="D15" s="49"/>
      <c r="E15" s="49"/>
    </row>
    <row r="16" spans="3:5" ht="18.75">
      <c r="C16" s="49" t="s">
        <v>176</v>
      </c>
      <c r="D16" s="49"/>
      <c r="E16" s="49"/>
    </row>
    <row r="17" spans="3:5" ht="18.75">
      <c r="C17" s="49" t="s">
        <v>175</v>
      </c>
      <c r="D17" s="49"/>
      <c r="E17" s="49"/>
    </row>
    <row r="18" spans="3:5" ht="18.75">
      <c r="C18" s="49" t="s">
        <v>181</v>
      </c>
      <c r="D18" s="49"/>
      <c r="E18" s="49"/>
    </row>
    <row r="19" spans="3:5" ht="18.75">
      <c r="C19" s="49" t="s">
        <v>182</v>
      </c>
      <c r="D19" s="49"/>
      <c r="E19" s="49"/>
    </row>
    <row r="20" spans="3:5" ht="18.75">
      <c r="C20" s="50" t="s">
        <v>187</v>
      </c>
      <c r="D20" s="49"/>
      <c r="E20" s="49"/>
    </row>
    <row r="21" spans="3:5" ht="18.75">
      <c r="C21" s="41"/>
      <c r="D21" s="41"/>
      <c r="E21" s="41"/>
    </row>
    <row r="22" spans="3:5" ht="18.75">
      <c r="C22" s="49" t="s">
        <v>178</v>
      </c>
      <c r="D22" s="49"/>
      <c r="E22" s="49"/>
    </row>
    <row r="23" spans="3:5" ht="18.75">
      <c r="C23" s="41"/>
      <c r="D23" s="41"/>
      <c r="E23" s="41"/>
    </row>
    <row r="24" spans="1:5" ht="36.75" customHeight="1">
      <c r="A24" s="51" t="s">
        <v>185</v>
      </c>
      <c r="B24" s="51"/>
      <c r="C24" s="51"/>
      <c r="D24" s="51"/>
      <c r="E24" s="51"/>
    </row>
    <row r="25" spans="1:5" ht="19.5" customHeight="1">
      <c r="A25" s="52"/>
      <c r="B25" s="52"/>
      <c r="C25" s="52"/>
      <c r="D25" s="52"/>
      <c r="E25" s="52"/>
    </row>
    <row r="26" spans="1:5" ht="42.75" customHeight="1">
      <c r="A26" s="55" t="s">
        <v>177</v>
      </c>
      <c r="B26" s="57" t="s">
        <v>28</v>
      </c>
      <c r="C26" s="58" t="s">
        <v>173</v>
      </c>
      <c r="D26" s="59"/>
      <c r="E26" s="60"/>
    </row>
    <row r="27" spans="1:5" ht="34.5" customHeight="1">
      <c r="A27" s="56"/>
      <c r="B27" s="57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C30+C32+C34+C51+C74+C77+C79+C84+C87+C71</f>
        <v>82625193.26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61405774.2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61445610.95-67620.86-21066.4+10050.51+38800</f>
        <v>61405774.2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6579500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f>5798960+340921.69+439618.31</f>
        <v>6579500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6250305.329999999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5146933.52+35041.56+1.43+138722.42+78933.46</f>
        <v>5399632.389999999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f>7000-7494.62</f>
        <v>-494.6199999999999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f>1736100-512184.49-158772.93-178933.46</f>
        <v>886209.1200000001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1502392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f>1578000-80608</f>
        <v>1497392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f>10000-5000</f>
        <v>5000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1502392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5086698.26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3006328-16299.87+57755.87+21066.4+212359.81+89007.05+899641.49+788539.64</f>
        <v>5058398.39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f>16299.87+6000+6000</f>
        <v>28299.870000000003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358521.01999999996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237400+114973.36+6147.66</f>
        <v>358521.01999999996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382401.89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295000-23697.39-12302.61</f>
        <v>259000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30000+23697.39+9864.99+31515.74+1686.65+10238.13+16398.99</f>
        <v>123401.89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754684.48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v>278531.92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55000+5343.65+7525.83+123810.23+113868.27+97352.07+73252.51</f>
        <v>476152.56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SUM(C88:C97)</f>
        <v>304711.83999999997</v>
      </c>
      <c r="D87" s="40">
        <f>SUM(D88:D97)</f>
        <v>230350</v>
      </c>
      <c r="E87" s="40">
        <f>SUM(E88:E97)</f>
        <v>230350</v>
      </c>
    </row>
    <row r="88" spans="1:5" ht="75">
      <c r="A88" s="32" t="s">
        <v>46</v>
      </c>
      <c r="B88" s="11" t="s">
        <v>62</v>
      </c>
      <c r="C88" s="9">
        <f>213350-10660-1.43-9051+2438.77+19101.5</f>
        <v>215177.84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6000+10660-6000</f>
        <v>10660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f>11000-6000-1000</f>
        <v>4000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48.75" customHeight="1">
      <c r="A97" s="48" t="s">
        <v>208</v>
      </c>
      <c r="B97" s="19" t="s">
        <v>209</v>
      </c>
      <c r="C97" s="10">
        <f>9051+65823</f>
        <v>74874</v>
      </c>
      <c r="D97" s="10">
        <v>0</v>
      </c>
      <c r="E97" s="38">
        <v>0</v>
      </c>
    </row>
    <row r="98" spans="1:5" ht="37.5">
      <c r="A98" s="13" t="s">
        <v>25</v>
      </c>
      <c r="B98" s="14" t="s">
        <v>44</v>
      </c>
      <c r="C98" s="15">
        <f>C99+C115+C119+C124+C128+C132+C134+C137</f>
        <v>424660541.58</v>
      </c>
      <c r="D98" s="15">
        <f>D99+D115+D119+D124+D128</f>
        <v>286425061.95000005</v>
      </c>
      <c r="E98" s="15">
        <f>E99+E115+E119+E124+E128</f>
        <v>283593491.65000004</v>
      </c>
    </row>
    <row r="99" spans="1:5" ht="93.75">
      <c r="A99" s="13" t="s">
        <v>33</v>
      </c>
      <c r="B99" s="14" t="s">
        <v>64</v>
      </c>
      <c r="C99" s="15">
        <f>C100+C101+C106+C107</f>
        <v>424473074.31</v>
      </c>
      <c r="D99" s="15">
        <f>D100+D101+D106+D107</f>
        <v>286425061.95000005</v>
      </c>
      <c r="E99" s="15">
        <f>E100+E101+E106+E107</f>
        <v>283593491.65000004</v>
      </c>
    </row>
    <row r="100" spans="1:5" ht="37.5">
      <c r="A100" s="42" t="s">
        <v>41</v>
      </c>
      <c r="B100" s="11" t="s">
        <v>65</v>
      </c>
      <c r="C100" s="17">
        <f>155031688.11+5038492+6376518</f>
        <v>166446698.11</v>
      </c>
      <c r="D100" s="17">
        <v>109434300</v>
      </c>
      <c r="E100" s="17">
        <v>109117800</v>
      </c>
    </row>
    <row r="101" spans="1:5" s="6" customFormat="1" ht="56.25">
      <c r="A101" s="42" t="s">
        <v>42</v>
      </c>
      <c r="B101" s="19" t="s">
        <v>66</v>
      </c>
      <c r="C101" s="17">
        <f>32475726.94+10227700+5390565.84+8041282.85+1729880.04</f>
        <v>57865155.67</v>
      </c>
      <c r="D101" s="17">
        <f>12040987.83+11983406.04</f>
        <v>24024393.869999997</v>
      </c>
      <c r="E101" s="17">
        <f>9471059.63+11983406.04</f>
        <v>21454465.67</v>
      </c>
    </row>
    <row r="102" spans="1:5" s="6" customFormat="1" ht="93.75" hidden="1">
      <c r="A102" s="42" t="s">
        <v>103</v>
      </c>
      <c r="B102" s="19" t="s">
        <v>104</v>
      </c>
      <c r="C102" s="17">
        <f aca="true" t="shared" si="8" ref="C102:E103">C103</f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105</v>
      </c>
      <c r="B103" s="19" t="s">
        <v>106</v>
      </c>
      <c r="C103" s="17">
        <f t="shared" si="8"/>
        <v>0</v>
      </c>
      <c r="D103" s="17">
        <f t="shared" si="8"/>
        <v>0</v>
      </c>
      <c r="E103" s="17">
        <f t="shared" si="8"/>
        <v>0</v>
      </c>
    </row>
    <row r="104" spans="1:5" s="6" customFormat="1" ht="93.75" hidden="1">
      <c r="A104" s="42" t="s">
        <v>107</v>
      </c>
      <c r="B104" s="19" t="s">
        <v>106</v>
      </c>
      <c r="C104" s="17">
        <v>0</v>
      </c>
      <c r="D104" s="17">
        <v>0</v>
      </c>
      <c r="E104" s="38">
        <v>0</v>
      </c>
    </row>
    <row r="105" spans="1:5" ht="37.5" hidden="1">
      <c r="A105" s="42" t="s">
        <v>115</v>
      </c>
      <c r="B105" s="19" t="s">
        <v>67</v>
      </c>
      <c r="C105" s="17">
        <v>0</v>
      </c>
      <c r="D105" s="17">
        <v>0</v>
      </c>
      <c r="E105" s="38">
        <v>0</v>
      </c>
    </row>
    <row r="106" spans="1:5" ht="37.5">
      <c r="A106" s="42" t="s">
        <v>43</v>
      </c>
      <c r="B106" s="11" t="s">
        <v>68</v>
      </c>
      <c r="C106" s="17">
        <f>141815875.25-955.48+2665987.39+369307.48+1703016+1786561.07</f>
        <v>148339791.70999998</v>
      </c>
      <c r="D106" s="17">
        <v>141228625.85</v>
      </c>
      <c r="E106" s="17">
        <v>141287083.75</v>
      </c>
    </row>
    <row r="107" spans="1:5" ht="18.75">
      <c r="A107" s="21" t="s">
        <v>69</v>
      </c>
      <c r="B107" s="11" t="s">
        <v>70</v>
      </c>
      <c r="C107" s="17">
        <f>8870888+10213533.43+745321.23+30922600+1171800+167978-270691.84</f>
        <v>51821428.81999999</v>
      </c>
      <c r="D107" s="17">
        <f>9261488+1683976+745321.23+46957</f>
        <v>11737742.23</v>
      </c>
      <c r="E107" s="17">
        <f>9236236+1683976-486796+745321.23+555405</f>
        <v>11734142.23</v>
      </c>
    </row>
    <row r="108" spans="1:5" ht="131.25" hidden="1">
      <c r="A108" s="21" t="s">
        <v>71</v>
      </c>
      <c r="B108" s="11" t="s">
        <v>72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73</v>
      </c>
      <c r="B109" s="11" t="s">
        <v>74</v>
      </c>
      <c r="C109" s="17">
        <f>C110</f>
        <v>0</v>
      </c>
      <c r="D109" s="17">
        <f>D110</f>
        <v>0</v>
      </c>
      <c r="E109" s="34"/>
    </row>
    <row r="110" spans="1:5" ht="131.25" hidden="1">
      <c r="A110" s="21" t="s">
        <v>75</v>
      </c>
      <c r="B110" s="11" t="s">
        <v>74</v>
      </c>
      <c r="C110" s="17">
        <v>0</v>
      </c>
      <c r="D110" s="17">
        <v>0</v>
      </c>
      <c r="E110" s="34"/>
    </row>
    <row r="111" spans="1:5" ht="93.75" hidden="1">
      <c r="A111" s="21" t="s">
        <v>93</v>
      </c>
      <c r="B111" s="11" t="s">
        <v>94</v>
      </c>
      <c r="C111" s="17">
        <f aca="true" t="shared" si="9" ref="C111:D113">C112</f>
        <v>0</v>
      </c>
      <c r="D111" s="17">
        <f t="shared" si="9"/>
        <v>0</v>
      </c>
      <c r="E111" s="34"/>
    </row>
    <row r="112" spans="1:5" ht="102.75" customHeight="1" hidden="1">
      <c r="A112" s="21" t="s">
        <v>95</v>
      </c>
      <c r="B112" s="11" t="s">
        <v>96</v>
      </c>
      <c r="C112" s="17">
        <f t="shared" si="9"/>
        <v>0</v>
      </c>
      <c r="D112" s="17">
        <f t="shared" si="9"/>
        <v>0</v>
      </c>
      <c r="E112" s="34"/>
    </row>
    <row r="113" spans="1:5" ht="75" hidden="1">
      <c r="A113" s="21" t="s">
        <v>97</v>
      </c>
      <c r="B113" s="11" t="s">
        <v>98</v>
      </c>
      <c r="C113" s="17">
        <f t="shared" si="9"/>
        <v>0</v>
      </c>
      <c r="D113" s="17">
        <f t="shared" si="9"/>
        <v>0</v>
      </c>
      <c r="E113" s="34"/>
    </row>
    <row r="114" spans="1:5" ht="66.75" customHeight="1" hidden="1">
      <c r="A114" s="21" t="s">
        <v>99</v>
      </c>
      <c r="B114" s="11" t="s">
        <v>98</v>
      </c>
      <c r="C114" s="17">
        <v>0</v>
      </c>
      <c r="D114" s="17">
        <v>0</v>
      </c>
      <c r="E114" s="34"/>
    </row>
    <row r="115" spans="1:5" ht="48.75" customHeight="1" hidden="1">
      <c r="A115" s="20" t="s">
        <v>76</v>
      </c>
      <c r="B115" s="16" t="s">
        <v>77</v>
      </c>
      <c r="C115" s="15">
        <f aca="true" t="shared" si="10" ref="C115:D117">C116</f>
        <v>0</v>
      </c>
      <c r="D115" s="15">
        <f t="shared" si="10"/>
        <v>0</v>
      </c>
      <c r="E115" s="34"/>
    </row>
    <row r="116" spans="1:5" ht="48" customHeight="1" hidden="1">
      <c r="A116" s="21" t="s">
        <v>78</v>
      </c>
      <c r="B116" s="11" t="s">
        <v>79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80</v>
      </c>
      <c r="B117" s="11" t="s">
        <v>81</v>
      </c>
      <c r="C117" s="17">
        <f t="shared" si="10"/>
        <v>0</v>
      </c>
      <c r="D117" s="17">
        <f t="shared" si="10"/>
        <v>0</v>
      </c>
      <c r="E117" s="34"/>
    </row>
    <row r="118" spans="1:5" ht="112.5" hidden="1">
      <c r="A118" s="21" t="s">
        <v>82</v>
      </c>
      <c r="B118" s="11" t="s">
        <v>81</v>
      </c>
      <c r="C118" s="17">
        <v>0</v>
      </c>
      <c r="D118" s="17">
        <v>0</v>
      </c>
      <c r="E118" s="34"/>
    </row>
    <row r="119" spans="1:5" ht="131.25" hidden="1">
      <c r="A119" s="20" t="s">
        <v>83</v>
      </c>
      <c r="B119" s="16" t="s">
        <v>84</v>
      </c>
      <c r="C119" s="15">
        <f>C120</f>
        <v>0</v>
      </c>
      <c r="D119" s="15">
        <f>D120</f>
        <v>0</v>
      </c>
      <c r="E119" s="34"/>
    </row>
    <row r="120" spans="1:5" ht="112.5" hidden="1">
      <c r="A120" s="21" t="s">
        <v>85</v>
      </c>
      <c r="B120" s="11" t="s">
        <v>86</v>
      </c>
      <c r="C120" s="17">
        <f>C121</f>
        <v>0</v>
      </c>
      <c r="D120" s="17">
        <f>D121</f>
        <v>0</v>
      </c>
      <c r="E120" s="34"/>
    </row>
    <row r="121" spans="1:5" ht="112.5" hidden="1">
      <c r="A121" s="21" t="s">
        <v>87</v>
      </c>
      <c r="B121" s="11" t="s">
        <v>88</v>
      </c>
      <c r="C121" s="17">
        <f>SUM(C122:C123)</f>
        <v>0</v>
      </c>
      <c r="D121" s="17">
        <f>SUM(D122:D123)</f>
        <v>0</v>
      </c>
      <c r="E121" s="34"/>
    </row>
    <row r="122" spans="1:5" ht="93.75" hidden="1">
      <c r="A122" s="21" t="s">
        <v>89</v>
      </c>
      <c r="B122" s="11" t="s">
        <v>90</v>
      </c>
      <c r="C122" s="17">
        <v>0</v>
      </c>
      <c r="D122" s="17">
        <v>0</v>
      </c>
      <c r="E122" s="34"/>
    </row>
    <row r="123" spans="1:5" ht="0.75" customHeight="1" hidden="1">
      <c r="A123" s="21" t="s">
        <v>91</v>
      </c>
      <c r="B123" s="11" t="s">
        <v>92</v>
      </c>
      <c r="C123" s="17">
        <v>0</v>
      </c>
      <c r="D123" s="17">
        <v>0</v>
      </c>
      <c r="E123" s="34"/>
    </row>
    <row r="124" spans="1:5" ht="42" customHeight="1" hidden="1">
      <c r="A124" s="20" t="s">
        <v>118</v>
      </c>
      <c r="B124" s="16" t="s">
        <v>119</v>
      </c>
      <c r="C124" s="15">
        <f aca="true" t="shared" si="11" ref="C124:E126">C125</f>
        <v>0</v>
      </c>
      <c r="D124" s="15">
        <f t="shared" si="11"/>
        <v>0</v>
      </c>
      <c r="E124" s="15">
        <f t="shared" si="11"/>
        <v>0</v>
      </c>
    </row>
    <row r="125" spans="1:5" ht="42" customHeight="1" hidden="1">
      <c r="A125" s="21" t="s">
        <v>78</v>
      </c>
      <c r="B125" s="11" t="s">
        <v>117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2.75" customHeight="1" hidden="1">
      <c r="A126" s="21" t="s">
        <v>80</v>
      </c>
      <c r="B126" s="11" t="s">
        <v>116</v>
      </c>
      <c r="C126" s="17">
        <f t="shared" si="11"/>
        <v>0</v>
      </c>
      <c r="D126" s="17">
        <f t="shared" si="11"/>
        <v>0</v>
      </c>
      <c r="E126" s="17">
        <f t="shared" si="11"/>
        <v>0</v>
      </c>
    </row>
    <row r="127" spans="1:5" ht="103.5" customHeight="1" hidden="1">
      <c r="A127" s="21" t="s">
        <v>82</v>
      </c>
      <c r="B127" s="11" t="s">
        <v>116</v>
      </c>
      <c r="C127" s="17">
        <v>0</v>
      </c>
      <c r="D127" s="17">
        <v>0</v>
      </c>
      <c r="E127" s="38">
        <v>0</v>
      </c>
    </row>
    <row r="128" spans="1:5" ht="96.75" customHeight="1" hidden="1">
      <c r="A128" s="20" t="s">
        <v>120</v>
      </c>
      <c r="B128" s="16" t="s">
        <v>84</v>
      </c>
      <c r="C128" s="15">
        <f aca="true" t="shared" si="12" ref="C128:E129">C129</f>
        <v>0</v>
      </c>
      <c r="D128" s="15">
        <f t="shared" si="12"/>
        <v>0</v>
      </c>
      <c r="E128" s="15">
        <f t="shared" si="12"/>
        <v>0</v>
      </c>
    </row>
    <row r="129" spans="1:5" ht="115.5" customHeight="1" hidden="1">
      <c r="A129" s="21" t="s">
        <v>85</v>
      </c>
      <c r="B129" s="11" t="s">
        <v>121</v>
      </c>
      <c r="C129" s="17">
        <f t="shared" si="12"/>
        <v>0</v>
      </c>
      <c r="D129" s="17">
        <f t="shared" si="12"/>
        <v>0</v>
      </c>
      <c r="E129" s="17">
        <f t="shared" si="12"/>
        <v>0</v>
      </c>
    </row>
    <row r="130" spans="1:5" ht="107.25" customHeight="1" hidden="1">
      <c r="A130" s="21" t="s">
        <v>87</v>
      </c>
      <c r="B130" s="11" t="s">
        <v>88</v>
      </c>
      <c r="C130" s="17">
        <f>SUM(C131:C131)</f>
        <v>0</v>
      </c>
      <c r="D130" s="17">
        <f>SUM(D131:D131)</f>
        <v>0</v>
      </c>
      <c r="E130" s="17">
        <f>SUM(E131:E131)</f>
        <v>0</v>
      </c>
    </row>
    <row r="131" spans="1:5" ht="108" customHeight="1" hidden="1">
      <c r="A131" s="21" t="s">
        <v>89</v>
      </c>
      <c r="B131" s="11" t="s">
        <v>88</v>
      </c>
      <c r="C131" s="17">
        <v>0</v>
      </c>
      <c r="D131" s="17">
        <v>0</v>
      </c>
      <c r="E131" s="38">
        <v>0</v>
      </c>
    </row>
    <row r="132" spans="1:5" ht="58.5" customHeight="1">
      <c r="A132" s="13" t="s">
        <v>76</v>
      </c>
      <c r="B132" s="16" t="s">
        <v>119</v>
      </c>
      <c r="C132" s="15">
        <f>C133</f>
        <v>192100.36</v>
      </c>
      <c r="D132" s="15">
        <f>D133</f>
        <v>0</v>
      </c>
      <c r="E132" s="15">
        <f>E133</f>
        <v>0</v>
      </c>
    </row>
    <row r="133" spans="1:5" ht="57" customHeight="1">
      <c r="A133" s="44" t="s">
        <v>78</v>
      </c>
      <c r="B133" s="11" t="s">
        <v>117</v>
      </c>
      <c r="C133" s="17">
        <f>60000+21700.12+93400.24+17000</f>
        <v>192100.36</v>
      </c>
      <c r="D133" s="17">
        <v>0</v>
      </c>
      <c r="E133" s="38">
        <v>0</v>
      </c>
    </row>
    <row r="134" spans="1:5" ht="187.5" customHeight="1">
      <c r="A134" s="13" t="s">
        <v>195</v>
      </c>
      <c r="B134" s="45" t="s">
        <v>196</v>
      </c>
      <c r="C134" s="15">
        <f aca="true" t="shared" si="13" ref="C134:E135">C135</f>
        <v>1.13</v>
      </c>
      <c r="D134" s="15">
        <f t="shared" si="13"/>
        <v>0</v>
      </c>
      <c r="E134" s="15">
        <f t="shared" si="13"/>
        <v>0</v>
      </c>
    </row>
    <row r="135" spans="1:5" ht="182.25" customHeight="1">
      <c r="A135" s="44" t="s">
        <v>197</v>
      </c>
      <c r="B135" s="31" t="s">
        <v>198</v>
      </c>
      <c r="C135" s="17">
        <f t="shared" si="13"/>
        <v>1.13</v>
      </c>
      <c r="D135" s="17">
        <f t="shared" si="13"/>
        <v>0</v>
      </c>
      <c r="E135" s="17">
        <f t="shared" si="13"/>
        <v>0</v>
      </c>
    </row>
    <row r="136" spans="1:5" ht="179.25" customHeight="1">
      <c r="A136" s="44" t="s">
        <v>199</v>
      </c>
      <c r="B136" s="31" t="s">
        <v>200</v>
      </c>
      <c r="C136" s="17">
        <v>1.13</v>
      </c>
      <c r="D136" s="17">
        <v>0</v>
      </c>
      <c r="E136" s="38">
        <v>0</v>
      </c>
    </row>
    <row r="137" spans="1:5" ht="117.75" customHeight="1">
      <c r="A137" s="13" t="s">
        <v>83</v>
      </c>
      <c r="B137" s="16" t="s">
        <v>84</v>
      </c>
      <c r="C137" s="15">
        <f>C138</f>
        <v>-4634.22</v>
      </c>
      <c r="D137" s="15">
        <f>D138</f>
        <v>0</v>
      </c>
      <c r="E137" s="15">
        <f>E138</f>
        <v>0</v>
      </c>
    </row>
    <row r="138" spans="1:5" ht="96.75" customHeight="1">
      <c r="A138" s="44" t="s">
        <v>85</v>
      </c>
      <c r="B138" s="11" t="s">
        <v>86</v>
      </c>
      <c r="C138" s="17">
        <v>-4634.22</v>
      </c>
      <c r="D138" s="17">
        <v>0</v>
      </c>
      <c r="E138" s="38">
        <v>0</v>
      </c>
    </row>
    <row r="139" spans="1:5" ht="36" customHeight="1">
      <c r="A139" s="53" t="s">
        <v>45</v>
      </c>
      <c r="B139" s="54"/>
      <c r="C139" s="22">
        <f>C29+C98</f>
        <v>507285734.84</v>
      </c>
      <c r="D139" s="40">
        <f>D29+D98</f>
        <v>365192596.86</v>
      </c>
      <c r="E139" s="40">
        <f>E29+E98</f>
        <v>362799111.32000005</v>
      </c>
    </row>
    <row r="140" spans="4:5" ht="18.75">
      <c r="D140" s="4"/>
      <c r="E140" s="4" t="s">
        <v>189</v>
      </c>
    </row>
    <row r="144" ht="18.75">
      <c r="C144" s="8"/>
    </row>
  </sheetData>
  <sheetProtection/>
  <mergeCells count="26"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2023-11-16T13:00:48Z</cp:lastPrinted>
  <dcterms:created xsi:type="dcterms:W3CDTF">2009-08-21T08:27:43Z</dcterms:created>
  <dcterms:modified xsi:type="dcterms:W3CDTF">2023-12-15T06:39:00Z</dcterms:modified>
  <cp:category/>
  <cp:version/>
  <cp:contentType/>
  <cp:contentStatus/>
</cp:coreProperties>
</file>