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<sst xmlns="http://schemas.openxmlformats.org/spreadsheetml/2006/main" count="91" uniqueCount="86">
  <si>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</si>
  <si>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</si>
  <si>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</si>
  <si>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</si>
  <si>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</si>
  <si>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</si>
  <si>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</si>
  <si>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</si>
  <si>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</si>
  <si>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</si>
  <si>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</si>
  <si>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</si>
  <si>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</si>
  <si>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</si>
  <si>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</si>
  <si>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</si>
  <si>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</si>
  <si>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</si>
  <si>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</si>
  <si>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</si>
  <si>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</si>
  <si>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</si>
  <si>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</si>
  <si>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</si>
  <si>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</si>
  <si>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</si>
  <si>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</si>
  <si>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</si>
  <si>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</si>
  <si>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</si>
  <si>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</si>
  <si>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</si>
  <si>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</si>
  <si>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</si>
  <si>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</si>
  <si>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</si>
  <si>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</si>
  <si>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</si>
  <si>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</si>
  <si>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</si>
  <si>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</si>
  <si>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</si>
  <si>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</si>
  <si>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</si>
  <si>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</si>
  <si>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</si>
  <si>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</si>
  <si>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</si>
  <si>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</si>
  <si>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</si>
  <si>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</si>
  <si>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</si>
  <si>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</si>
  <si>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</si>
  <si>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</si>
  <si>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</si>
  <si>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</si>
  <si>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</si>
  <si>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</si>
  <si>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</si>
  <si>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</si>
  <si>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</si>
  <si>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</si>
  <si>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</si>
  <si>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</si>
  <si>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</si>
  <si>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</si>
  <si>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</si>
  <si>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</si>
  <si>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</si>
  <si>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</si>
  <si>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</si>
  <si>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</si>
  <si>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</si>
  <si>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</si>
  <si>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</si>
  <si>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</si>
  <si>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</si>
  <si>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</si>
  <si>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</si>
  <si>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</si>
  <si>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</si>
  <si>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</si>
  <si>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</si>
  <si>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Приложение № 8</t>
  </si>
  <si>
    <t>от 18.03.2022 № 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</si>
</sst>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85</v>
      </c>
      <c r="D11" s="25"/>
      <c r="E11" s="25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70681132.15</v>
      </c>
      <c r="D28" s="13">
        <f>SUM(D29:D35)</f>
        <v>61146841.43</v>
      </c>
      <c r="E28" s="13">
        <f>SUM(E29:E35)</f>
        <v>56396322.35</v>
      </c>
    </row>
    <row r="29" spans="1:5" ht="34.5">
      <c r="A29" s="14" t="s">
        <v>34</v>
      </c>
      <c r="B29" s="15" t="s">
        <v>4</v>
      </c>
      <c r="C29" s="16">
        <f>1408869.05+17551.95</f>
        <v>1426421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</f>
        <v>3357002.35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</f>
        <v>22144564.490000002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</f>
        <v>11192078.6</v>
      </c>
      <c r="D33" s="16">
        <f>9065957.27+1670564.93+46565.95+3600+15296.66</f>
        <v>10801984.809999999</v>
      </c>
      <c r="E33" s="16">
        <f>8699123.87+1670564.93+132739.95+3600+295956.06</f>
        <v>10801984.809999999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</f>
        <v>32034556.729999997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530515.31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v>530515.31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SUM(C39:C42)</f>
        <v>11529389</v>
      </c>
      <c r="D38" s="13">
        <f>SUM(D39:D42)</f>
        <v>7679988.98</v>
      </c>
      <c r="E38" s="13">
        <f>SUM(E39:E42)</f>
        <v>5184245.25</v>
      </c>
    </row>
    <row r="39" spans="1:5" ht="17.25">
      <c r="A39" s="14" t="s">
        <v>43</v>
      </c>
      <c r="B39" s="15" t="s">
        <v>12</v>
      </c>
      <c r="C39" s="18">
        <v>212826.07</v>
      </c>
      <c r="D39" s="17">
        <v>69245.25</v>
      </c>
      <c r="E39" s="16">
        <v>69245.25</v>
      </c>
    </row>
    <row r="40" spans="1:5" ht="17.25">
      <c r="A40" s="14" t="s">
        <v>44</v>
      </c>
      <c r="B40" s="15" t="s">
        <v>13</v>
      </c>
      <c r="C40" s="18">
        <f>2651299.67+305778.63</f>
        <v>2957078.3</v>
      </c>
      <c r="D40" s="16">
        <v>2495743.73</v>
      </c>
      <c r="E40" s="16">
        <v>0</v>
      </c>
    </row>
    <row r="41" spans="1:5" ht="17.25">
      <c r="A41" s="14" t="s">
        <v>45</v>
      </c>
      <c r="B41" s="15" t="s">
        <v>14</v>
      </c>
      <c r="C41" s="18">
        <f>4771778.2+2885112.32+40000+112594.11</f>
        <v>7809484.63</v>
      </c>
      <c r="D41" s="16">
        <v>4565000</v>
      </c>
      <c r="E41" s="16">
        <v>4565000</v>
      </c>
    </row>
    <row r="42" spans="1:5" ht="17.25">
      <c r="A42" s="14" t="s">
        <v>46</v>
      </c>
      <c r="B42" s="15" t="s">
        <v>15</v>
      </c>
      <c r="C42" s="18">
        <v>550000</v>
      </c>
      <c r="D42" s="17">
        <v>550000</v>
      </c>
      <c r="E42" s="17">
        <v>550000</v>
      </c>
    </row>
    <row r="43" spans="1:5" ht="17.25">
      <c r="A43" s="11" t="s">
        <v>47</v>
      </c>
      <c r="B43" s="12" t="s">
        <v>16</v>
      </c>
      <c r="C43" s="19">
        <f>SUM(C44:C46)</f>
        <v>31681708.22</v>
      </c>
      <c r="D43" s="13">
        <f>SUM(D44:D46)</f>
        <v>3567537.6399999997</v>
      </c>
      <c r="E43" s="13">
        <f>SUM(E44:E46)</f>
        <v>3567537.6399999997</v>
      </c>
    </row>
    <row r="44" spans="1:5" ht="17.25">
      <c r="A44" s="14" t="s">
        <v>48</v>
      </c>
      <c r="B44" s="15" t="s">
        <v>60</v>
      </c>
      <c r="C44" s="18">
        <v>968408.99</v>
      </c>
      <c r="D44" s="17">
        <v>702341.38</v>
      </c>
      <c r="E44" s="16">
        <v>702341.38</v>
      </c>
    </row>
    <row r="45" spans="1:5" ht="17.25">
      <c r="A45" s="14" t="s">
        <v>59</v>
      </c>
      <c r="B45" s="15" t="s">
        <v>17</v>
      </c>
      <c r="C45" s="18">
        <f>4073275.73+989530.92+428586.66+41456.76+21585304.35</f>
        <v>27118154.42</v>
      </c>
      <c r="D45" s="17">
        <v>1423000</v>
      </c>
      <c r="E45" s="17">
        <v>1423000</v>
      </c>
    </row>
    <row r="46" spans="1:5" ht="17.25">
      <c r="A46" s="14" t="s">
        <v>49</v>
      </c>
      <c r="B46" s="15" t="s">
        <v>61</v>
      </c>
      <c r="C46" s="20">
        <f>3070621.41+524523.4</f>
        <v>3595144.81</v>
      </c>
      <c r="D46" s="17">
        <v>1442196.26</v>
      </c>
      <c r="E46" s="17">
        <v>1442196.26</v>
      </c>
    </row>
    <row r="47" spans="1:5" ht="17.25">
      <c r="A47" s="11" t="s">
        <v>50</v>
      </c>
      <c r="B47" s="12" t="s">
        <v>66</v>
      </c>
      <c r="C47" s="19">
        <f>SUM(C48:C53)</f>
        <v>386854830.53000003</v>
      </c>
      <c r="D47" s="13">
        <f>SUM(D48:D53)</f>
        <v>227770630.46</v>
      </c>
      <c r="E47" s="13">
        <f>SUM(E48:E53)</f>
        <v>224230440.80999997</v>
      </c>
    </row>
    <row r="48" spans="1:5" ht="17.25">
      <c r="A48" s="14" t="s">
        <v>51</v>
      </c>
      <c r="B48" s="15" t="s">
        <v>18</v>
      </c>
      <c r="C48" s="18">
        <f>72671259.48+14297110.78+0.01+394000</f>
        <v>87362370.27000001</v>
      </c>
      <c r="D48" s="17">
        <f>65476881.89+2696486.79</f>
        <v>68173368.68</v>
      </c>
      <c r="E48" s="17">
        <v>65476881.89</v>
      </c>
    </row>
    <row r="49" spans="1:5" ht="17.25">
      <c r="A49" s="14" t="s">
        <v>52</v>
      </c>
      <c r="B49" s="15" t="s">
        <v>67</v>
      </c>
      <c r="C49" s="18">
        <f>144889424.12-371657.66+2441080.95+744000+38532.01+73448271.51</f>
        <v>221189650.93</v>
      </c>
      <c r="D49" s="17">
        <f>132098854.58-713569.34</f>
        <v>131385285.24</v>
      </c>
      <c r="E49" s="17">
        <f>113254780.93+18397911.87</f>
        <v>131652692.80000001</v>
      </c>
    </row>
    <row r="50" spans="1:5" ht="17.25">
      <c r="A50" s="14" t="s">
        <v>58</v>
      </c>
      <c r="B50" s="15" t="s">
        <v>62</v>
      </c>
      <c r="C50" s="18">
        <f>20293540.96+1234991.65+616843.13+172490+40854795.3</f>
        <v>63172661.03999999</v>
      </c>
      <c r="D50" s="17">
        <f>13115960.89+1111110.42</f>
        <v>14227071.31</v>
      </c>
      <c r="E50" s="17">
        <v>13115960.89</v>
      </c>
    </row>
    <row r="51" spans="1:5" ht="34.5">
      <c r="A51" s="14" t="s">
        <v>53</v>
      </c>
      <c r="B51" s="15" t="s">
        <v>19</v>
      </c>
      <c r="C51" s="18">
        <f>129000+4000</f>
        <v>133000</v>
      </c>
      <c r="D51" s="17">
        <v>113500</v>
      </c>
      <c r="E51" s="17">
        <v>113500</v>
      </c>
    </row>
    <row r="52" spans="1:5" ht="17.25">
      <c r="A52" s="14" t="s">
        <v>54</v>
      </c>
      <c r="B52" s="15" t="s">
        <v>20</v>
      </c>
      <c r="C52" s="18">
        <v>1370058</v>
      </c>
      <c r="D52" s="16">
        <v>1320058</v>
      </c>
      <c r="E52" s="16">
        <v>1320058</v>
      </c>
    </row>
    <row r="53" spans="1:5" ht="17.25">
      <c r="A53" s="14" t="s">
        <v>55</v>
      </c>
      <c r="B53" s="15" t="s">
        <v>21</v>
      </c>
      <c r="C53" s="18">
        <f>16114679.77-3029271.3+541681.82</f>
        <v>13627090.29</v>
      </c>
      <c r="D53" s="17">
        <f>18385747.23-5834400</f>
        <v>12551347.23</v>
      </c>
      <c r="E53" s="17">
        <f>10567366.23+1983981</f>
        <v>12551347.23</v>
      </c>
    </row>
    <row r="54" spans="1:5" ht="17.25">
      <c r="A54" s="11" t="s">
        <v>56</v>
      </c>
      <c r="B54" s="12" t="s">
        <v>22</v>
      </c>
      <c r="C54" s="19">
        <f>C55</f>
        <v>22286272.08</v>
      </c>
      <c r="D54" s="13">
        <f>D55</f>
        <v>13776061.27</v>
      </c>
      <c r="E54" s="13">
        <f>E55</f>
        <v>13776061.27</v>
      </c>
    </row>
    <row r="55" spans="1:5" ht="17.25">
      <c r="A55" s="14" t="s">
        <v>57</v>
      </c>
      <c r="B55" s="15" t="s">
        <v>23</v>
      </c>
      <c r="C55" s="18">
        <f>20380926.3+805283.08+15014.39+1084014.49+1033.82</f>
        <v>22286272.08</v>
      </c>
      <c r="D55" s="17">
        <f>12378074.08+1397987.19</f>
        <v>13776061.27</v>
      </c>
      <c r="E55" s="17">
        <f>12378074.08+1397987.19</f>
        <v>13776061.27</v>
      </c>
    </row>
    <row r="56" spans="1:5" ht="17.25">
      <c r="A56" s="11">
        <v>1000</v>
      </c>
      <c r="B56" s="12" t="s">
        <v>24</v>
      </c>
      <c r="C56" s="19">
        <f>SUM(C57:C59)</f>
        <v>8599269.46</v>
      </c>
      <c r="D56" s="13">
        <f>SUM(D57:D59)</f>
        <v>5191148.93</v>
      </c>
      <c r="E56" s="13">
        <f>SUM(E57:E59)</f>
        <v>4706359.76</v>
      </c>
    </row>
    <row r="57" spans="1:5" ht="17.25">
      <c r="A57" s="14">
        <v>1001</v>
      </c>
      <c r="B57" s="15" t="s">
        <v>25</v>
      </c>
      <c r="C57" s="20">
        <v>1562099.33</v>
      </c>
      <c r="D57" s="16">
        <v>484789.17</v>
      </c>
      <c r="E57" s="16">
        <v>0</v>
      </c>
    </row>
    <row r="58" spans="1:5" ht="17.25">
      <c r="A58" s="14">
        <v>1003</v>
      </c>
      <c r="B58" s="15" t="s">
        <v>26</v>
      </c>
      <c r="C58" s="18">
        <v>177260</v>
      </c>
      <c r="D58" s="16">
        <v>177260</v>
      </c>
      <c r="E58" s="16">
        <v>177260</v>
      </c>
    </row>
    <row r="59" spans="1:5" ht="17.25">
      <c r="A59" s="14">
        <v>1004</v>
      </c>
      <c r="B59" s="15" t="s">
        <v>27</v>
      </c>
      <c r="C59" s="18">
        <f>7804132.53-944222.4</f>
        <v>6859910.13</v>
      </c>
      <c r="D59" s="16">
        <v>4529099.76</v>
      </c>
      <c r="E59" s="16">
        <f>1696432.56+2832667.2</f>
        <v>4529099.76</v>
      </c>
    </row>
    <row r="60" spans="1:5" ht="17.25">
      <c r="A60" s="11">
        <v>1100</v>
      </c>
      <c r="B60" s="12" t="s">
        <v>28</v>
      </c>
      <c r="C60" s="19">
        <f>C61</f>
        <v>2770261.3</v>
      </c>
      <c r="D60" s="13">
        <f>D61</f>
        <v>2366203.77</v>
      </c>
      <c r="E60" s="13">
        <f>E61</f>
        <v>2366203.77</v>
      </c>
    </row>
    <row r="61" spans="1:5" ht="17.25">
      <c r="A61" s="14">
        <v>1102</v>
      </c>
      <c r="B61" s="15" t="s">
        <v>29</v>
      </c>
      <c r="C61" s="18">
        <f>2928498.53+72796.2-231033.43</f>
        <v>2770261.3</v>
      </c>
      <c r="D61" s="16">
        <v>2366203.77</v>
      </c>
      <c r="E61" s="16">
        <v>2366203.77</v>
      </c>
    </row>
    <row r="62" spans="1:5" ht="29.25" customHeight="1">
      <c r="A62" s="22" t="s">
        <v>68</v>
      </c>
      <c r="B62" s="22"/>
      <c r="C62" s="13">
        <f>C60+C56+C54+C47+C43+C38+C36+C28</f>
        <v>534933378.0500001</v>
      </c>
      <c r="D62" s="13">
        <f>D60+D56+D54+D47+D43+D38+D36+D28</f>
        <v>321918292.59</v>
      </c>
      <c r="E62" s="13">
        <f>E60+E56+E54+E47+E43+E38+E36+E28</f>
        <v>310647050.96</v>
      </c>
    </row>
    <row r="63" spans="1:5" ht="18.75">
      <c r="A63" s="6"/>
      <c r="E63" s="3" t="s">
        <v>83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2022-03-21T11:01:30Z</dcterms:modified>
  <cp:category/>
  <cp:version/>
  <cp:contentType/>
  <cp:contentStatus/>
</cp:coreProperties>
</file>