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532" tabRatio="933" activeTab="1"/>
  </bookViews>
  <sheets>
    <sheet name="Service" sheetId="1" state="veryHidden" r:id="rId1"/>
    <sheet name="Таблица 1 " sheetId="2" r:id="rId2"/>
  </sheets>
  <definedNames>
    <definedName name="_xlnm.Print_Titles" localSheetId="1">'Таблица 1 '!$12:$12</definedName>
  </definedNames>
  <calcPr fullCalcOnLoad="1"/>
</workbook>
</file>

<file path=xl/sharedStrings.xml><?xml version="1.0" encoding="utf-8"?>
<sst xmlns="http://schemas.openxmlformats.org/spreadsheetml/2006/main" count="240" uniqueCount="199">
  <si>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</si>
  <si>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</si>
  <si>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</si>
  <si>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</si>
  <si>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</si>
  <si>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</si>
  <si>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</si>
  <si>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</si>
  <si>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</si>
  <si>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</si>
  <si>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</si>
  <si>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</si>
  <si>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</si>
  <si>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</si>
  <si>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</si>
  <si>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</si>
  <si>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</si>
  <si>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</si>
  <si>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</si>
  <si>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</si>
  <si>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</si>
  <si>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</si>
  <si>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</si>
  <si>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</si>
  <si>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</si>
  <si>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</si>
  <si>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</si>
  <si>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</si>
  <si>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</si>
  <si>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</si>
  <si>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</si>
  <si>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</si>
  <si>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</si>
  <si>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</si>
  <si>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</si>
  <si>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</si>
  <si>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</si>
  <si>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</si>
  <si>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</si>
  <si>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</si>
  <si>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</si>
  <si>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</si>
  <si>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</si>
  <si>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</si>
  <si>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</si>
  <si>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</si>
  <si>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</si>
  <si>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</si>
  <si>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</si>
  <si>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</si>
  <si>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</si>
  <si>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</si>
  <si>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</si>
  <si>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</si>
  <si>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</si>
  <si>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</si>
  <si>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</si>
  <si>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</si>
  <si>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</si>
  <si>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</si>
  <si>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</si>
  <si>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</si>
  <si>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</si>
  <si>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</si>
  <si>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</si>
  <si>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</si>
  <si>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</si>
  <si>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</si>
  <si>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</si>
  <si>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</si>
  <si>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</si>
  <si>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</si>
  <si>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</si>
  <si>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</si>
  <si>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</si>
  <si>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</si>
  <si>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</si>
  <si>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</si>
  <si>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</si>
  <si>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</si>
  <si>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</si>
  <si>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</si>
  <si>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</si>
  <si>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</si>
  <si>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</si>
  <si>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</si>
  <si>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</si>
  <si>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</si>
  <si>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</si>
  <si>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</si>
  <si>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</si>
  <si>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</si>
  <si>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</si>
  <si>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</si>
  <si>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</si>
  <si>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</si>
  <si>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</si>
  <si>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</si>
  <si>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</si>
  <si>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</si>
  <si>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</si>
  <si>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</si>
  <si>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</si>
  <si>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</si>
  <si>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</si>
  <si>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</si>
  <si>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</si>
  <si>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</si>
  <si>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</si>
  <si>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</si>
  <si>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</si>
  <si>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</si>
  <si>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</si>
  <si>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</si>
  <si>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</si>
  <si>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</si>
  <si>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</si>
  <si>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</si>
  <si>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</si>
  <si>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</si>
  <si>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</si>
  <si>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</si>
  <si>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</si>
  <si>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</si>
  <si>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</si>
  <si>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</si>
  <si>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</si>
  <si>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</si>
  <si>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</si>
  <si>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</si>
  <si>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</si>
  <si>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</si>
  <si>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</si>
  <si>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</si>
  <si>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</si>
  <si>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</si>
  <si>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</si>
  <si>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</si>
  <si>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</si>
  <si>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</si>
  <si>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</si>
  <si>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</si>
  <si>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</si>
  <si>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</si>
  <si>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</si>
  <si>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</si>
  <si>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</si>
  <si>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</si>
  <si>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</si>
  <si>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</si>
  <si>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</si>
  <si>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</si>
  <si>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</si>
  <si>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</si>
  <si>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</si>
  <si>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</si>
  <si>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</si>
  <si>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</si>
  <si>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</si>
  <si>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</si>
  <si>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</si>
  <si>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</si>
  <si>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</si>
  <si>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</si>
  <si>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</si>
  <si>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</si>
  <si>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</si>
  <si>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</si>
  <si>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</si>
  <si>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</si>
  <si>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</si>
  <si>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Код классификации доходов бюджетов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</si>
  <si>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</si>
  <si>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</si>
  <si>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Единый сельскохозяйственный налог
</t>
  </si>
  <si>
    <t>Приложение № 1</t>
  </si>
  <si>
    <t>Южского муниципального района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</si>
  <si>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</si>
  <si>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</si>
  <si>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</si>
  <si>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</si>
  <si>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</si>
  <si>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</si>
  <si>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</si>
  <si>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</si>
  <si>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</si>
  <si>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</si>
  <si>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</si>
  <si>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</si>
  <si>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</si>
  <si>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к постановлению Администрации</t>
  </si>
  <si>
    <t>от _________________ № ______</t>
  </si>
  <si>
    <t>Утвержденные бюджетные назначения (руб.)</t>
  </si>
  <si>
    <t>Исполнено за 9 месяцев 2023 года (руб.)</t>
  </si>
  <si>
    <t>Процент исполнения (%)</t>
  </si>
  <si>
    <t>Доходы бюджета Южского муниципального района по кодам классификации доходов бюджетов за 9 месяцев 2023 года</t>
  </si>
  <si>
    <t xml:space="preserve">000 1 16 11000 01 0000 140
</t>
  </si>
  <si>
    <t xml:space="preserve">Платежи, уплачиваемые в целях возмещения вреда
</t>
  </si>
  <si>
    <t>Таблица №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</si>
</sst>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6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1" fontId="2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zoomScalePageLayoutView="0" workbookViewId="0" topLeftCell="A1">
      <selection activeCell="B5" sqref="B5"/>
    </sheetView>
  </sheetViews>
  <sheetFormatPr defaultColWidth="9.125" defaultRowHeight="12.75"/>
  <cols>
    <col min="1" max="1" width="35.625" style="2" customWidth="1"/>
    <col min="2" max="2" width="48.50390625" style="3" customWidth="1"/>
    <col min="3" max="3" width="19.50390625" style="5" customWidth="1"/>
    <col min="4" max="5" width="20.00390625" style="3" customWidth="1"/>
    <col min="6" max="6" width="14.625" style="3" customWidth="1"/>
    <col min="7" max="7" width="14.125" style="3" customWidth="1"/>
    <col min="8" max="16384" width="9.125" style="3" customWidth="1"/>
  </cols>
  <sheetData>
    <row r="1" spans="3:5" ht="18">
      <c r="C1" s="44" t="s">
        <v>175</v>
      </c>
      <c r="D1" s="44"/>
      <c r="E1" s="44"/>
    </row>
    <row r="2" spans="3:5" ht="18">
      <c r="C2" s="44" t="s">
        <v>190</v>
      </c>
      <c r="D2" s="44"/>
      <c r="E2" s="44"/>
    </row>
    <row r="3" spans="3:5" ht="18">
      <c r="C3" s="44" t="s">
        <v>176</v>
      </c>
      <c r="D3" s="44"/>
      <c r="E3" s="44"/>
    </row>
    <row r="4" spans="3:5" ht="18">
      <c r="C4" s="44" t="s">
        <v>191</v>
      </c>
      <c r="D4" s="44"/>
      <c r="E4" s="44"/>
    </row>
    <row r="5" spans="3:5" ht="18">
      <c r="C5" s="28"/>
      <c r="D5" s="28"/>
      <c r="E5" s="28"/>
    </row>
    <row r="6" spans="3:5" ht="18">
      <c r="C6" s="44" t="s">
        <v>198</v>
      </c>
      <c r="D6" s="44"/>
      <c r="E6" s="44"/>
    </row>
    <row r="7" spans="3:5" ht="4.5" customHeight="1">
      <c r="C7" s="28"/>
      <c r="D7" s="28"/>
      <c r="E7" s="28"/>
    </row>
    <row r="8" spans="1:5" ht="36.75" customHeight="1">
      <c r="A8" s="45" t="s">
        <v>195</v>
      </c>
      <c r="B8" s="45"/>
      <c r="C8" s="45"/>
      <c r="D8" s="45"/>
      <c r="E8" s="45"/>
    </row>
    <row r="9" spans="1:5" ht="19.5" customHeight="1">
      <c r="A9" s="46"/>
      <c r="B9" s="46"/>
      <c r="C9" s="46"/>
      <c r="D9" s="46"/>
      <c r="E9" s="46"/>
    </row>
    <row r="10" spans="1:5" ht="42.75" customHeight="1">
      <c r="A10" s="49" t="s">
        <v>171</v>
      </c>
      <c r="B10" s="51" t="s">
        <v>28</v>
      </c>
      <c r="C10" s="51" t="s">
        <v>192</v>
      </c>
      <c r="D10" s="52" t="s">
        <v>193</v>
      </c>
      <c r="E10" s="53" t="s">
        <v>194</v>
      </c>
    </row>
    <row r="11" spans="1:5" ht="34.5" customHeight="1">
      <c r="A11" s="50"/>
      <c r="B11" s="51"/>
      <c r="C11" s="51"/>
      <c r="D11" s="52"/>
      <c r="E11" s="53"/>
    </row>
    <row r="12" spans="1:5" ht="18">
      <c r="A12" s="21">
        <v>1</v>
      </c>
      <c r="B12" s="21">
        <v>2</v>
      </c>
      <c r="C12" s="20">
        <v>3</v>
      </c>
      <c r="D12" s="20">
        <v>4</v>
      </c>
      <c r="E12" s="25">
        <v>5</v>
      </c>
    </row>
    <row r="13" spans="1:5" ht="34.5">
      <c r="A13" s="11" t="s">
        <v>8</v>
      </c>
      <c r="B13" s="35" t="s">
        <v>40</v>
      </c>
      <c r="C13" s="17">
        <f>C14+C16+C18+C35+C58+C61+C63+C68+C71+C55</f>
        <v>80110219.88</v>
      </c>
      <c r="D13" s="27">
        <f>D14+D16+D18+D35+D58+D61+D63+D68+D71+D55</f>
        <v>59186701.029999994</v>
      </c>
      <c r="E13" s="27">
        <f>D13/C13*100</f>
        <v>73.88158604315143</v>
      </c>
    </row>
    <row r="14" spans="1:5" ht="18">
      <c r="A14" s="11" t="s">
        <v>9</v>
      </c>
      <c r="B14" s="35" t="s">
        <v>10</v>
      </c>
      <c r="C14" s="17">
        <f>C15</f>
        <v>61356923.690000005</v>
      </c>
      <c r="D14" s="17">
        <f>D15</f>
        <v>43858599.79</v>
      </c>
      <c r="E14" s="27">
        <f aca="true" t="shared" si="0" ref="E14:E77">D14/C14*100</f>
        <v>71.48109317147545</v>
      </c>
    </row>
    <row r="15" spans="1:5" ht="18">
      <c r="A15" s="23" t="s">
        <v>11</v>
      </c>
      <c r="B15" s="36" t="s">
        <v>12</v>
      </c>
      <c r="C15" s="19">
        <f>61445610.95-67620.86-21066.4</f>
        <v>61356923.690000005</v>
      </c>
      <c r="D15" s="19">
        <v>43858599.79</v>
      </c>
      <c r="E15" s="9">
        <f t="shared" si="0"/>
        <v>71.48109317147545</v>
      </c>
    </row>
    <row r="16" spans="1:5" s="6" customFormat="1" ht="69">
      <c r="A16" s="22" t="s">
        <v>29</v>
      </c>
      <c r="B16" s="37" t="s">
        <v>34</v>
      </c>
      <c r="C16" s="12">
        <f>C17</f>
        <v>5798960</v>
      </c>
      <c r="D16" s="12">
        <f>D17</f>
        <v>4883267.5</v>
      </c>
      <c r="E16" s="27">
        <f t="shared" si="0"/>
        <v>84.20936685198726</v>
      </c>
    </row>
    <row r="17" spans="1:5" ht="62.25" customHeight="1">
      <c r="A17" s="18" t="s">
        <v>30</v>
      </c>
      <c r="B17" s="38" t="s">
        <v>48</v>
      </c>
      <c r="C17" s="13">
        <v>5798960</v>
      </c>
      <c r="D17" s="13">
        <v>4883267.5</v>
      </c>
      <c r="E17" s="9">
        <f t="shared" si="0"/>
        <v>84.20936685198726</v>
      </c>
    </row>
    <row r="18" spans="1:5" ht="18">
      <c r="A18" s="11" t="s">
        <v>13</v>
      </c>
      <c r="B18" s="35" t="s">
        <v>38</v>
      </c>
      <c r="C18" s="17">
        <f>SUM(C19:C34)</f>
        <v>6890034.949999999</v>
      </c>
      <c r="D18" s="27">
        <f>SUM(D19:D34)</f>
        <v>4863595.05</v>
      </c>
      <c r="E18" s="27">
        <f t="shared" si="0"/>
        <v>70.58882988684985</v>
      </c>
    </row>
    <row r="19" spans="1:5" ht="45" customHeight="1">
      <c r="A19" s="23" t="s">
        <v>100</v>
      </c>
      <c r="B19" s="36" t="s">
        <v>101</v>
      </c>
      <c r="C19" s="9">
        <f>5146933.52+35041.56+1.43</f>
        <v>5181976.509999999</v>
      </c>
      <c r="D19" s="9">
        <v>4072266.98</v>
      </c>
      <c r="E19" s="9">
        <f t="shared" si="0"/>
        <v>78.58520724942461</v>
      </c>
    </row>
    <row r="20" spans="1:5" ht="54" hidden="1">
      <c r="A20" s="23" t="s">
        <v>121</v>
      </c>
      <c r="B20" s="36" t="s">
        <v>122</v>
      </c>
      <c r="C20" s="9">
        <f>C21</f>
        <v>0</v>
      </c>
      <c r="D20" s="9">
        <f>D21</f>
        <v>0</v>
      </c>
      <c r="E20" s="9" t="e">
        <f t="shared" si="0"/>
        <v>#DIV/0!</v>
      </c>
    </row>
    <row r="21" spans="1:5" ht="54" hidden="1">
      <c r="A21" s="23" t="s">
        <v>123</v>
      </c>
      <c r="B21" s="36" t="s">
        <v>122</v>
      </c>
      <c r="C21" s="9">
        <f>C22</f>
        <v>0</v>
      </c>
      <c r="D21" s="9">
        <f>D22</f>
        <v>0</v>
      </c>
      <c r="E21" s="9" t="e">
        <f t="shared" si="0"/>
        <v>#DIV/0!</v>
      </c>
    </row>
    <row r="22" spans="1:5" ht="54" hidden="1">
      <c r="A22" s="23" t="s">
        <v>124</v>
      </c>
      <c r="B22" s="36" t="s">
        <v>122</v>
      </c>
      <c r="C22" s="9">
        <v>0</v>
      </c>
      <c r="D22" s="9">
        <v>0</v>
      </c>
      <c r="E22" s="9" t="e">
        <f t="shared" si="0"/>
        <v>#DIV/0!</v>
      </c>
    </row>
    <row r="23" spans="1:5" ht="90" hidden="1">
      <c r="A23" s="24" t="s">
        <v>137</v>
      </c>
      <c r="B23" s="36" t="s">
        <v>136</v>
      </c>
      <c r="C23" s="9">
        <f>C24</f>
        <v>0</v>
      </c>
      <c r="D23" s="9">
        <f>D24</f>
        <v>0</v>
      </c>
      <c r="E23" s="9" t="e">
        <f t="shared" si="0"/>
        <v>#DIV/0!</v>
      </c>
    </row>
    <row r="24" spans="1:5" ht="90" hidden="1">
      <c r="A24" s="24" t="s">
        <v>138</v>
      </c>
      <c r="B24" s="36" t="s">
        <v>136</v>
      </c>
      <c r="C24" s="9">
        <v>0</v>
      </c>
      <c r="D24" s="9">
        <v>0</v>
      </c>
      <c r="E24" s="9" t="e">
        <f t="shared" si="0"/>
        <v>#DIV/0!</v>
      </c>
    </row>
    <row r="25" spans="1:5" ht="18" hidden="1">
      <c r="A25" s="23" t="s">
        <v>31</v>
      </c>
      <c r="B25" s="36" t="s">
        <v>49</v>
      </c>
      <c r="C25" s="9">
        <f>C26</f>
        <v>0</v>
      </c>
      <c r="D25" s="9">
        <f>D26</f>
        <v>0</v>
      </c>
      <c r="E25" s="9" t="e">
        <f t="shared" si="0"/>
        <v>#DIV/0!</v>
      </c>
    </row>
    <row r="26" spans="1:5" ht="18" hidden="1">
      <c r="A26" s="23" t="s">
        <v>36</v>
      </c>
      <c r="B26" s="36" t="s">
        <v>49</v>
      </c>
      <c r="C26" s="9">
        <f>C27</f>
        <v>0</v>
      </c>
      <c r="D26" s="9">
        <f>D27</f>
        <v>0</v>
      </c>
      <c r="E26" s="9" t="e">
        <f t="shared" si="0"/>
        <v>#DIV/0!</v>
      </c>
    </row>
    <row r="27" spans="1:5" ht="18" hidden="1">
      <c r="A27" s="23" t="s">
        <v>14</v>
      </c>
      <c r="B27" s="36" t="s">
        <v>49</v>
      </c>
      <c r="C27" s="9">
        <v>0</v>
      </c>
      <c r="D27" s="9">
        <v>0</v>
      </c>
      <c r="E27" s="9" t="e">
        <f t="shared" si="0"/>
        <v>#DIV/0!</v>
      </c>
    </row>
    <row r="28" spans="1:5" ht="36">
      <c r="A28" s="32" t="s">
        <v>121</v>
      </c>
      <c r="B28" s="36" t="s">
        <v>183</v>
      </c>
      <c r="C28" s="9">
        <v>-35041.56</v>
      </c>
      <c r="D28" s="9">
        <v>-31577.72</v>
      </c>
      <c r="E28" s="9">
        <f t="shared" si="0"/>
        <v>90.11505195544947</v>
      </c>
    </row>
    <row r="29" spans="1:5" ht="32.25" customHeight="1">
      <c r="A29" s="26" t="s">
        <v>31</v>
      </c>
      <c r="B29" s="36" t="s">
        <v>174</v>
      </c>
      <c r="C29" s="9">
        <v>7000</v>
      </c>
      <c r="D29" s="9">
        <v>-494.62</v>
      </c>
      <c r="E29" s="9">
        <f t="shared" si="0"/>
        <v>-7.066</v>
      </c>
    </row>
    <row r="30" spans="1:5" ht="66.75" customHeight="1" hidden="1">
      <c r="A30" s="11" t="s">
        <v>107</v>
      </c>
      <c r="B30" s="37" t="s">
        <v>108</v>
      </c>
      <c r="C30" s="17">
        <f aca="true" t="shared" si="1" ref="C30:D32">C31</f>
        <v>0</v>
      </c>
      <c r="D30" s="17">
        <f t="shared" si="1"/>
        <v>0</v>
      </c>
      <c r="E30" s="9" t="e">
        <f t="shared" si="0"/>
        <v>#DIV/0!</v>
      </c>
    </row>
    <row r="31" spans="1:5" ht="36" customHeight="1" hidden="1">
      <c r="A31" s="23" t="s">
        <v>109</v>
      </c>
      <c r="B31" s="38" t="s">
        <v>110</v>
      </c>
      <c r="C31" s="9">
        <f t="shared" si="1"/>
        <v>0</v>
      </c>
      <c r="D31" s="9">
        <f t="shared" si="1"/>
        <v>0</v>
      </c>
      <c r="E31" s="9" t="e">
        <f t="shared" si="0"/>
        <v>#DIV/0!</v>
      </c>
    </row>
    <row r="32" spans="1:5" ht="60" customHeight="1" hidden="1">
      <c r="A32" s="23" t="s">
        <v>111</v>
      </c>
      <c r="B32" s="38" t="s">
        <v>112</v>
      </c>
      <c r="C32" s="9">
        <f t="shared" si="1"/>
        <v>0</v>
      </c>
      <c r="D32" s="9">
        <f t="shared" si="1"/>
        <v>0</v>
      </c>
      <c r="E32" s="9" t="e">
        <f t="shared" si="0"/>
        <v>#DIV/0!</v>
      </c>
    </row>
    <row r="33" spans="1:5" ht="57" customHeight="1" hidden="1">
      <c r="A33" s="23" t="s">
        <v>113</v>
      </c>
      <c r="B33" s="38" t="s">
        <v>112</v>
      </c>
      <c r="C33" s="9">
        <f>78000-78000</f>
        <v>0</v>
      </c>
      <c r="D33" s="9">
        <f>78000-78000</f>
        <v>0</v>
      </c>
      <c r="E33" s="9" t="e">
        <f t="shared" si="0"/>
        <v>#DIV/0!</v>
      </c>
    </row>
    <row r="34" spans="1:5" ht="45" customHeight="1">
      <c r="A34" s="30" t="s">
        <v>172</v>
      </c>
      <c r="B34" s="38" t="s">
        <v>173</v>
      </c>
      <c r="C34" s="9">
        <v>1736100</v>
      </c>
      <c r="D34" s="9">
        <v>823400.41</v>
      </c>
      <c r="E34" s="9">
        <f t="shared" si="0"/>
        <v>47.4281671562698</v>
      </c>
    </row>
    <row r="35" spans="1:5" ht="18">
      <c r="A35" s="11" t="s">
        <v>15</v>
      </c>
      <c r="B35" s="35" t="s">
        <v>39</v>
      </c>
      <c r="C35" s="17">
        <f>SUM(C36:C37)</f>
        <v>1588000</v>
      </c>
      <c r="D35" s="27">
        <f>SUM(D36:D37)</f>
        <v>1137435.63</v>
      </c>
      <c r="E35" s="27">
        <f t="shared" si="0"/>
        <v>71.6269288413098</v>
      </c>
    </row>
    <row r="36" spans="1:5" ht="63" customHeight="1">
      <c r="A36" s="23" t="s">
        <v>35</v>
      </c>
      <c r="B36" s="36" t="s">
        <v>50</v>
      </c>
      <c r="C36" s="19">
        <v>1578000</v>
      </c>
      <c r="D36" s="19">
        <v>1132435.63</v>
      </c>
      <c r="E36" s="9">
        <f t="shared" si="0"/>
        <v>71.7639816223067</v>
      </c>
    </row>
    <row r="37" spans="1:5" ht="72">
      <c r="A37" s="23" t="s">
        <v>16</v>
      </c>
      <c r="B37" s="36" t="s">
        <v>51</v>
      </c>
      <c r="C37" s="14">
        <v>10000</v>
      </c>
      <c r="D37" s="14">
        <v>5000</v>
      </c>
      <c r="E37" s="9">
        <f t="shared" si="0"/>
        <v>50</v>
      </c>
    </row>
    <row r="38" spans="1:5" ht="69" hidden="1">
      <c r="A38" s="11" t="s">
        <v>126</v>
      </c>
      <c r="B38" s="39" t="s">
        <v>127</v>
      </c>
      <c r="C38" s="17">
        <f>SUM(C36:C37)</f>
        <v>1588000</v>
      </c>
      <c r="D38" s="17">
        <f>D39+D42+D45+D48</f>
        <v>0</v>
      </c>
      <c r="E38" s="9">
        <f t="shared" si="0"/>
        <v>0</v>
      </c>
    </row>
    <row r="39" spans="1:5" ht="72" hidden="1">
      <c r="A39" s="24" t="s">
        <v>139</v>
      </c>
      <c r="B39" s="40" t="s">
        <v>142</v>
      </c>
      <c r="C39" s="9">
        <f>C40</f>
        <v>0</v>
      </c>
      <c r="D39" s="9">
        <f>D40</f>
        <v>0</v>
      </c>
      <c r="E39" s="9" t="e">
        <f t="shared" si="0"/>
        <v>#DIV/0!</v>
      </c>
    </row>
    <row r="40" spans="1:5" ht="16.5" customHeight="1" hidden="1">
      <c r="A40" s="24" t="s">
        <v>140</v>
      </c>
      <c r="B40" s="40" t="s">
        <v>143</v>
      </c>
      <c r="C40" s="9">
        <f>C41</f>
        <v>0</v>
      </c>
      <c r="D40" s="9">
        <f>D41</f>
        <v>0</v>
      </c>
      <c r="E40" s="9" t="e">
        <f t="shared" si="0"/>
        <v>#DIV/0!</v>
      </c>
    </row>
    <row r="41" spans="1:5" ht="90" hidden="1">
      <c r="A41" s="24" t="s">
        <v>141</v>
      </c>
      <c r="B41" s="40" t="s">
        <v>143</v>
      </c>
      <c r="C41" s="13">
        <v>0</v>
      </c>
      <c r="D41" s="13">
        <v>0</v>
      </c>
      <c r="E41" s="9" t="e">
        <f t="shared" si="0"/>
        <v>#DIV/0!</v>
      </c>
    </row>
    <row r="42" spans="1:5" ht="36" hidden="1">
      <c r="A42" s="24" t="s">
        <v>144</v>
      </c>
      <c r="B42" s="40" t="s">
        <v>147</v>
      </c>
      <c r="C42" s="9">
        <f>C43</f>
        <v>0</v>
      </c>
      <c r="D42" s="9">
        <f>D43</f>
        <v>0</v>
      </c>
      <c r="E42" s="9" t="e">
        <f t="shared" si="0"/>
        <v>#DIV/0!</v>
      </c>
    </row>
    <row r="43" spans="1:5" ht="36" hidden="1">
      <c r="A43" s="24" t="s">
        <v>145</v>
      </c>
      <c r="B43" s="40" t="s">
        <v>148</v>
      </c>
      <c r="C43" s="9">
        <f>C44</f>
        <v>0</v>
      </c>
      <c r="D43" s="9">
        <f>D44</f>
        <v>0</v>
      </c>
      <c r="E43" s="9" t="e">
        <f t="shared" si="0"/>
        <v>#DIV/0!</v>
      </c>
    </row>
    <row r="44" spans="1:5" ht="36" hidden="1">
      <c r="A44" s="24" t="s">
        <v>146</v>
      </c>
      <c r="B44" s="40" t="s">
        <v>148</v>
      </c>
      <c r="C44" s="13">
        <v>0</v>
      </c>
      <c r="D44" s="13">
        <v>0</v>
      </c>
      <c r="E44" s="9" t="e">
        <f t="shared" si="0"/>
        <v>#DIV/0!</v>
      </c>
    </row>
    <row r="45" spans="1:5" ht="72" hidden="1">
      <c r="A45" s="24" t="s">
        <v>149</v>
      </c>
      <c r="B45" s="40" t="s">
        <v>152</v>
      </c>
      <c r="C45" s="9">
        <f>C46</f>
        <v>0</v>
      </c>
      <c r="D45" s="9">
        <f>D46</f>
        <v>0</v>
      </c>
      <c r="E45" s="9" t="e">
        <f t="shared" si="0"/>
        <v>#DIV/0!</v>
      </c>
    </row>
    <row r="46" spans="1:5" ht="36" hidden="1">
      <c r="A46" s="24" t="s">
        <v>150</v>
      </c>
      <c r="B46" s="40" t="s">
        <v>153</v>
      </c>
      <c r="C46" s="9">
        <f>C47</f>
        <v>0</v>
      </c>
      <c r="D46" s="9">
        <f>D47</f>
        <v>0</v>
      </c>
      <c r="E46" s="9" t="e">
        <f t="shared" si="0"/>
        <v>#DIV/0!</v>
      </c>
    </row>
    <row r="47" spans="1:5" ht="36" hidden="1">
      <c r="A47" s="24" t="s">
        <v>151</v>
      </c>
      <c r="B47" s="40" t="s">
        <v>153</v>
      </c>
      <c r="C47" s="13">
        <v>0</v>
      </c>
      <c r="D47" s="13">
        <v>0</v>
      </c>
      <c r="E47" s="9" t="e">
        <f t="shared" si="0"/>
        <v>#DIV/0!</v>
      </c>
    </row>
    <row r="48" spans="1:5" ht="54" customHeight="1" hidden="1">
      <c r="A48" s="23" t="s">
        <v>129</v>
      </c>
      <c r="B48" s="40" t="s">
        <v>130</v>
      </c>
      <c r="C48" s="9">
        <f>C49+C52</f>
        <v>0</v>
      </c>
      <c r="D48" s="9">
        <f>D49+D52</f>
        <v>0</v>
      </c>
      <c r="E48" s="9" t="e">
        <f t="shared" si="0"/>
        <v>#DIV/0!</v>
      </c>
    </row>
    <row r="49" spans="1:5" ht="40.5" customHeight="1" hidden="1">
      <c r="A49" s="24" t="s">
        <v>154</v>
      </c>
      <c r="B49" s="40" t="s">
        <v>155</v>
      </c>
      <c r="C49" s="9">
        <f>C50</f>
        <v>0</v>
      </c>
      <c r="D49" s="9">
        <f>D50</f>
        <v>0</v>
      </c>
      <c r="E49" s="9" t="e">
        <f t="shared" si="0"/>
        <v>#DIV/0!</v>
      </c>
    </row>
    <row r="50" spans="1:5" ht="140.25" customHeight="1" hidden="1">
      <c r="A50" s="24" t="s">
        <v>156</v>
      </c>
      <c r="B50" s="40" t="s">
        <v>157</v>
      </c>
      <c r="C50" s="9">
        <f>C51</f>
        <v>0</v>
      </c>
      <c r="D50" s="9">
        <f>D51</f>
        <v>0</v>
      </c>
      <c r="E50" s="9" t="e">
        <f t="shared" si="0"/>
        <v>#DIV/0!</v>
      </c>
    </row>
    <row r="51" spans="1:5" ht="143.25" customHeight="1" hidden="1">
      <c r="A51" s="24" t="s">
        <v>158</v>
      </c>
      <c r="B51" s="40" t="s">
        <v>157</v>
      </c>
      <c r="C51" s="13">
        <v>0</v>
      </c>
      <c r="D51" s="13">
        <v>0</v>
      </c>
      <c r="E51" s="9" t="e">
        <f t="shared" si="0"/>
        <v>#DIV/0!</v>
      </c>
    </row>
    <row r="52" spans="1:5" ht="36" hidden="1">
      <c r="A52" s="23" t="s">
        <v>131</v>
      </c>
      <c r="B52" s="40" t="s">
        <v>132</v>
      </c>
      <c r="C52" s="13">
        <f>C53</f>
        <v>0</v>
      </c>
      <c r="D52" s="13">
        <f>D53</f>
        <v>0</v>
      </c>
      <c r="E52" s="9" t="e">
        <f t="shared" si="0"/>
        <v>#DIV/0!</v>
      </c>
    </row>
    <row r="53" spans="1:5" ht="0.75" customHeight="1" hidden="1">
      <c r="A53" s="23" t="s">
        <v>133</v>
      </c>
      <c r="B53" s="40" t="s">
        <v>134</v>
      </c>
      <c r="C53" s="13">
        <f>C54</f>
        <v>0</v>
      </c>
      <c r="D53" s="13">
        <f>D54</f>
        <v>0</v>
      </c>
      <c r="E53" s="9" t="e">
        <f t="shared" si="0"/>
        <v>#DIV/0!</v>
      </c>
    </row>
    <row r="54" spans="1:5" ht="72" hidden="1">
      <c r="A54" s="23" t="s">
        <v>135</v>
      </c>
      <c r="B54" s="40" t="s">
        <v>134</v>
      </c>
      <c r="C54" s="14">
        <v>0</v>
      </c>
      <c r="D54" s="14">
        <v>0</v>
      </c>
      <c r="E54" s="9" t="e">
        <f t="shared" si="0"/>
        <v>#DIV/0!</v>
      </c>
    </row>
    <row r="55" spans="1:5" ht="73.5" customHeight="1">
      <c r="A55" s="11" t="s">
        <v>126</v>
      </c>
      <c r="B55" s="39" t="s">
        <v>127</v>
      </c>
      <c r="C55" s="33">
        <f>SUM(C56:C57)</f>
        <v>204.23999999999998</v>
      </c>
      <c r="D55" s="33">
        <f>SUM(D56:D57)</f>
        <v>204.23999999999998</v>
      </c>
      <c r="E55" s="27">
        <f t="shared" si="0"/>
        <v>100</v>
      </c>
    </row>
    <row r="56" spans="1:5" ht="54">
      <c r="A56" s="32" t="s">
        <v>184</v>
      </c>
      <c r="B56" s="40" t="s">
        <v>185</v>
      </c>
      <c r="C56" s="14">
        <v>-77.66</v>
      </c>
      <c r="D56" s="14">
        <v>-77.66</v>
      </c>
      <c r="E56" s="9">
        <f t="shared" si="0"/>
        <v>100</v>
      </c>
    </row>
    <row r="57" spans="1:5" ht="36">
      <c r="A57" s="32" t="s">
        <v>187</v>
      </c>
      <c r="B57" s="40" t="s">
        <v>186</v>
      </c>
      <c r="C57" s="14">
        <v>281.9</v>
      </c>
      <c r="D57" s="14">
        <v>281.9</v>
      </c>
      <c r="E57" s="9">
        <f t="shared" si="0"/>
        <v>100</v>
      </c>
    </row>
    <row r="58" spans="1:7" ht="87">
      <c r="A58" s="11" t="s">
        <v>17</v>
      </c>
      <c r="B58" s="35" t="s">
        <v>52</v>
      </c>
      <c r="C58" s="17">
        <f>SUM(C59:C60)</f>
        <v>3303510.08</v>
      </c>
      <c r="D58" s="27">
        <f>SUM(D59:D60)</f>
        <v>3392158.62</v>
      </c>
      <c r="E58" s="27">
        <f t="shared" si="0"/>
        <v>102.68346509782708</v>
      </c>
      <c r="F58" s="7"/>
      <c r="G58" s="7"/>
    </row>
    <row r="59" spans="1:5" ht="162">
      <c r="A59" s="23" t="s">
        <v>18</v>
      </c>
      <c r="B59" s="40" t="s">
        <v>53</v>
      </c>
      <c r="C59" s="19">
        <f>3006328-16299.87+57755.87+21066.4+212359.81</f>
        <v>3281210.21</v>
      </c>
      <c r="D59" s="19">
        <v>3363858.75</v>
      </c>
      <c r="E59" s="9">
        <f t="shared" si="0"/>
        <v>102.51884319231104</v>
      </c>
    </row>
    <row r="60" spans="1:5" ht="147" customHeight="1">
      <c r="A60" s="32" t="s">
        <v>189</v>
      </c>
      <c r="B60" s="40" t="s">
        <v>188</v>
      </c>
      <c r="C60" s="19">
        <f>16299.87+6000</f>
        <v>22299.870000000003</v>
      </c>
      <c r="D60" s="19">
        <v>28299.87</v>
      </c>
      <c r="E60" s="9">
        <f t="shared" si="0"/>
        <v>126.90598644745461</v>
      </c>
    </row>
    <row r="61" spans="1:5" ht="44.25" customHeight="1">
      <c r="A61" s="11" t="s">
        <v>19</v>
      </c>
      <c r="B61" s="35" t="s">
        <v>32</v>
      </c>
      <c r="C61" s="17">
        <f>C62</f>
        <v>352373.36</v>
      </c>
      <c r="D61" s="17">
        <f>D62</f>
        <v>313065.57</v>
      </c>
      <c r="E61" s="27">
        <f t="shared" si="0"/>
        <v>88.84484627328241</v>
      </c>
    </row>
    <row r="62" spans="1:5" ht="36">
      <c r="A62" s="23" t="s">
        <v>26</v>
      </c>
      <c r="B62" s="36" t="s">
        <v>54</v>
      </c>
      <c r="C62" s="9">
        <f>237400+114973.36</f>
        <v>352373.36</v>
      </c>
      <c r="D62" s="9">
        <v>313065.57</v>
      </c>
      <c r="E62" s="9">
        <f t="shared" si="0"/>
        <v>88.84484627328241</v>
      </c>
    </row>
    <row r="63" spans="1:5" ht="51.75">
      <c r="A63" s="11" t="s">
        <v>20</v>
      </c>
      <c r="B63" s="39" t="s">
        <v>55</v>
      </c>
      <c r="C63" s="17">
        <f>C64+C65</f>
        <v>366380.73</v>
      </c>
      <c r="D63" s="17">
        <f>D64+D65</f>
        <v>277854.72000000003</v>
      </c>
      <c r="E63" s="27">
        <f t="shared" si="0"/>
        <v>75.83770030700033</v>
      </c>
    </row>
    <row r="64" spans="1:5" ht="27" customHeight="1">
      <c r="A64" s="23" t="s">
        <v>27</v>
      </c>
      <c r="B64" s="40" t="s">
        <v>56</v>
      </c>
      <c r="C64" s="9">
        <f>295000-23697.39</f>
        <v>271302.61</v>
      </c>
      <c r="D64" s="9">
        <v>181089.95</v>
      </c>
      <c r="E64" s="9">
        <f t="shared" si="0"/>
        <v>66.74832579015735</v>
      </c>
    </row>
    <row r="65" spans="1:5" ht="36">
      <c r="A65" s="23" t="s">
        <v>37</v>
      </c>
      <c r="B65" s="36" t="s">
        <v>57</v>
      </c>
      <c r="C65" s="13">
        <f>30000+23697.39+9864.99+31515.74</f>
        <v>95078.12</v>
      </c>
      <c r="D65" s="13">
        <v>96764.77</v>
      </c>
      <c r="E65" s="9">
        <f t="shared" si="0"/>
        <v>101.77396229542612</v>
      </c>
    </row>
    <row r="66" spans="1:5" ht="72" hidden="1">
      <c r="A66" s="20" t="s">
        <v>128</v>
      </c>
      <c r="B66" s="36" t="s">
        <v>125</v>
      </c>
      <c r="C66" s="13">
        <v>0</v>
      </c>
      <c r="D66" s="13">
        <v>0</v>
      </c>
      <c r="E66" s="9" t="e">
        <f t="shared" si="0"/>
        <v>#DIV/0!</v>
      </c>
    </row>
    <row r="67" spans="1:5" ht="72" hidden="1">
      <c r="A67" s="20" t="s">
        <v>159</v>
      </c>
      <c r="B67" s="36" t="s">
        <v>125</v>
      </c>
      <c r="C67" s="13">
        <v>0</v>
      </c>
      <c r="D67" s="13">
        <v>0</v>
      </c>
      <c r="E67" s="9" t="e">
        <f t="shared" si="0"/>
        <v>#DIV/0!</v>
      </c>
    </row>
    <row r="68" spans="1:5" ht="58.5" customHeight="1">
      <c r="A68" s="11" t="s">
        <v>21</v>
      </c>
      <c r="B68" s="35" t="s">
        <v>58</v>
      </c>
      <c r="C68" s="17">
        <f>SUM(C69:C70)</f>
        <v>223484.26</v>
      </c>
      <c r="D68" s="27">
        <f>SUM(D69:D70)</f>
        <v>305547.98</v>
      </c>
      <c r="E68" s="27">
        <f t="shared" si="0"/>
        <v>136.7201341159328</v>
      </c>
    </row>
    <row r="69" spans="1:5" ht="144">
      <c r="A69" s="23" t="s">
        <v>22</v>
      </c>
      <c r="B69" s="40" t="s">
        <v>59</v>
      </c>
      <c r="C69" s="13">
        <f>200000-5343.65-39041.57-123810.23</f>
        <v>31804.550000000003</v>
      </c>
      <c r="D69" s="13">
        <v>0</v>
      </c>
      <c r="E69" s="9">
        <f t="shared" si="0"/>
        <v>0</v>
      </c>
    </row>
    <row r="70" spans="1:5" ht="57" customHeight="1">
      <c r="A70" s="23" t="s">
        <v>23</v>
      </c>
      <c r="B70" s="36" t="s">
        <v>60</v>
      </c>
      <c r="C70" s="19">
        <f>55000+5343.65+7525.83+123810.23</f>
        <v>191679.71</v>
      </c>
      <c r="D70" s="19">
        <v>305547.98</v>
      </c>
      <c r="E70" s="9">
        <f t="shared" si="0"/>
        <v>159.40548950121013</v>
      </c>
    </row>
    <row r="71" spans="1:5" ht="39" customHeight="1">
      <c r="A71" s="11" t="s">
        <v>24</v>
      </c>
      <c r="B71" s="35" t="s">
        <v>61</v>
      </c>
      <c r="C71" s="17">
        <f>SUM(C72:C80)</f>
        <v>230348.57</v>
      </c>
      <c r="D71" s="27">
        <f>SUM(D72:D81)</f>
        <v>154971.93000000002</v>
      </c>
      <c r="E71" s="27">
        <f t="shared" si="0"/>
        <v>67.2771400317354</v>
      </c>
    </row>
    <row r="72" spans="1:5" ht="72">
      <c r="A72" s="23" t="s">
        <v>46</v>
      </c>
      <c r="B72" s="36" t="s">
        <v>62</v>
      </c>
      <c r="C72" s="9">
        <f>213350-10660-1.43</f>
        <v>202688.57</v>
      </c>
      <c r="D72" s="9">
        <v>133139.54</v>
      </c>
      <c r="E72" s="9">
        <f t="shared" si="0"/>
        <v>65.68675283465663</v>
      </c>
    </row>
    <row r="73" spans="1:5" ht="198.75" customHeight="1">
      <c r="A73" s="24" t="s">
        <v>169</v>
      </c>
      <c r="B73" s="41" t="s">
        <v>170</v>
      </c>
      <c r="C73" s="9">
        <f>6000+10660</f>
        <v>16660</v>
      </c>
      <c r="D73" s="9">
        <v>10660</v>
      </c>
      <c r="E73" s="9">
        <f t="shared" si="0"/>
        <v>63.985594237695075</v>
      </c>
    </row>
    <row r="74" spans="1:5" ht="126" hidden="1">
      <c r="A74" s="24" t="s">
        <v>160</v>
      </c>
      <c r="B74" s="41" t="s">
        <v>161</v>
      </c>
      <c r="C74" s="9">
        <f>C75</f>
        <v>0</v>
      </c>
      <c r="D74" s="9">
        <f>D75</f>
        <v>0</v>
      </c>
      <c r="E74" s="9" t="e">
        <f t="shared" si="0"/>
        <v>#DIV/0!</v>
      </c>
    </row>
    <row r="75" spans="1:5" ht="162" hidden="1">
      <c r="A75" s="24" t="s">
        <v>162</v>
      </c>
      <c r="B75" s="41" t="s">
        <v>163</v>
      </c>
      <c r="C75" s="9">
        <f>SUM(C76:C77)</f>
        <v>0</v>
      </c>
      <c r="D75" s="9">
        <f>SUM(D76:D77)</f>
        <v>0</v>
      </c>
      <c r="E75" s="9" t="e">
        <f t="shared" si="0"/>
        <v>#DIV/0!</v>
      </c>
    </row>
    <row r="76" spans="1:5" ht="162" hidden="1">
      <c r="A76" s="24" t="s">
        <v>164</v>
      </c>
      <c r="B76" s="41" t="s">
        <v>163</v>
      </c>
      <c r="C76" s="9">
        <v>0</v>
      </c>
      <c r="D76" s="9">
        <v>0</v>
      </c>
      <c r="E76" s="9" t="e">
        <f t="shared" si="0"/>
        <v>#DIV/0!</v>
      </c>
    </row>
    <row r="77" spans="1:5" ht="162" hidden="1">
      <c r="A77" s="24" t="s">
        <v>165</v>
      </c>
      <c r="B77" s="41" t="s">
        <v>163</v>
      </c>
      <c r="C77" s="9">
        <v>0</v>
      </c>
      <c r="D77" s="9">
        <v>0</v>
      </c>
      <c r="E77" s="9" t="e">
        <f t="shared" si="0"/>
        <v>#DIV/0!</v>
      </c>
    </row>
    <row r="78" spans="1:5" ht="47.25" customHeight="1">
      <c r="A78" s="23" t="s">
        <v>47</v>
      </c>
      <c r="B78" s="42" t="s">
        <v>63</v>
      </c>
      <c r="C78" s="10">
        <v>11000</v>
      </c>
      <c r="D78" s="10">
        <v>2121.39</v>
      </c>
      <c r="E78" s="9">
        <f aca="true" t="shared" si="2" ref="E78:E123">D78/C78*100</f>
        <v>19.285363636363634</v>
      </c>
    </row>
    <row r="79" spans="1:5" ht="105.75" customHeight="1" hidden="1">
      <c r="A79" s="24" t="s">
        <v>166</v>
      </c>
      <c r="B79" s="40" t="s">
        <v>167</v>
      </c>
      <c r="C79" s="10">
        <f>C80</f>
        <v>0</v>
      </c>
      <c r="D79" s="10">
        <f>D80</f>
        <v>0</v>
      </c>
      <c r="E79" s="9" t="e">
        <f t="shared" si="2"/>
        <v>#DIV/0!</v>
      </c>
    </row>
    <row r="80" spans="1:5" ht="7.5" customHeight="1" hidden="1">
      <c r="A80" s="24" t="s">
        <v>168</v>
      </c>
      <c r="B80" s="40" t="s">
        <v>167</v>
      </c>
      <c r="C80" s="10">
        <v>0</v>
      </c>
      <c r="D80" s="10">
        <v>0</v>
      </c>
      <c r="E80" s="9" t="e">
        <f t="shared" si="2"/>
        <v>#DIV/0!</v>
      </c>
    </row>
    <row r="81" spans="1:5" ht="40.5" customHeight="1">
      <c r="A81" s="34" t="s">
        <v>196</v>
      </c>
      <c r="B81" s="40" t="s">
        <v>197</v>
      </c>
      <c r="C81" s="10">
        <v>0</v>
      </c>
      <c r="D81" s="10">
        <v>9051</v>
      </c>
      <c r="E81" s="9">
        <v>0</v>
      </c>
    </row>
    <row r="82" spans="1:5" ht="18">
      <c r="A82" s="11" t="s">
        <v>25</v>
      </c>
      <c r="B82" s="39" t="s">
        <v>44</v>
      </c>
      <c r="C82" s="12">
        <f>C83+C99+C103+C108+C112+C116+C118+C121</f>
        <v>412780972.8299999</v>
      </c>
      <c r="D82" s="12">
        <f>D83+D99+D103+D108+D112+D116+D118+D121</f>
        <v>308008731.23</v>
      </c>
      <c r="E82" s="27">
        <f t="shared" si="2"/>
        <v>74.61795758615322</v>
      </c>
    </row>
    <row r="83" spans="1:5" ht="69">
      <c r="A83" s="11" t="s">
        <v>33</v>
      </c>
      <c r="B83" s="39" t="s">
        <v>64</v>
      </c>
      <c r="C83" s="12">
        <f>C84+C85+C90+C91</f>
        <v>412610505.55999994</v>
      </c>
      <c r="D83" s="12">
        <f>D84+D85+D90+D91</f>
        <v>307821263.96000004</v>
      </c>
      <c r="E83" s="27">
        <f t="shared" si="2"/>
        <v>74.60335105676025</v>
      </c>
    </row>
    <row r="84" spans="1:5" ht="36">
      <c r="A84" s="29" t="s">
        <v>41</v>
      </c>
      <c r="B84" s="36" t="s">
        <v>65</v>
      </c>
      <c r="C84" s="13">
        <f>155031688.11+5038492</f>
        <v>160070180.11</v>
      </c>
      <c r="D84" s="13">
        <v>121312259.11</v>
      </c>
      <c r="E84" s="9">
        <f t="shared" si="2"/>
        <v>75.78691985392555</v>
      </c>
    </row>
    <row r="85" spans="1:5" s="6" customFormat="1" ht="54">
      <c r="A85" s="29" t="s">
        <v>42</v>
      </c>
      <c r="B85" s="40" t="s">
        <v>66</v>
      </c>
      <c r="C85" s="13">
        <f>32475726.94+10227700+5390565.84+8041282.85</f>
        <v>56135275.63</v>
      </c>
      <c r="D85" s="13">
        <v>29110424.38</v>
      </c>
      <c r="E85" s="9">
        <f t="shared" si="2"/>
        <v>51.857631504071044</v>
      </c>
    </row>
    <row r="86" spans="1:5" s="6" customFormat="1" ht="72" hidden="1">
      <c r="A86" s="29" t="s">
        <v>102</v>
      </c>
      <c r="B86" s="40" t="s">
        <v>103</v>
      </c>
      <c r="C86" s="13">
        <f>C87</f>
        <v>0</v>
      </c>
      <c r="D86" s="13">
        <f>D87</f>
        <v>0</v>
      </c>
      <c r="E86" s="9" t="e">
        <f t="shared" si="2"/>
        <v>#DIV/0!</v>
      </c>
    </row>
    <row r="87" spans="1:5" s="6" customFormat="1" ht="90" hidden="1">
      <c r="A87" s="29" t="s">
        <v>104</v>
      </c>
      <c r="B87" s="40" t="s">
        <v>105</v>
      </c>
      <c r="C87" s="13">
        <f>C88</f>
        <v>0</v>
      </c>
      <c r="D87" s="13">
        <f>D88</f>
        <v>0</v>
      </c>
      <c r="E87" s="9" t="e">
        <f t="shared" si="2"/>
        <v>#DIV/0!</v>
      </c>
    </row>
    <row r="88" spans="1:5" s="6" customFormat="1" ht="90" hidden="1">
      <c r="A88" s="29" t="s">
        <v>106</v>
      </c>
      <c r="B88" s="40" t="s">
        <v>105</v>
      </c>
      <c r="C88" s="13">
        <v>0</v>
      </c>
      <c r="D88" s="13">
        <v>0</v>
      </c>
      <c r="E88" s="9" t="e">
        <f t="shared" si="2"/>
        <v>#DIV/0!</v>
      </c>
    </row>
    <row r="89" spans="1:5" ht="36" hidden="1">
      <c r="A89" s="29" t="s">
        <v>114</v>
      </c>
      <c r="B89" s="40" t="s">
        <v>67</v>
      </c>
      <c r="C89" s="13">
        <v>0</v>
      </c>
      <c r="D89" s="13">
        <v>0</v>
      </c>
      <c r="E89" s="9" t="e">
        <f t="shared" si="2"/>
        <v>#DIV/0!</v>
      </c>
    </row>
    <row r="90" spans="1:5" ht="36">
      <c r="A90" s="29" t="s">
        <v>43</v>
      </c>
      <c r="B90" s="36" t="s">
        <v>68</v>
      </c>
      <c r="C90" s="13">
        <f>141815875.25-955.48+2665987.39</f>
        <v>144480907.16</v>
      </c>
      <c r="D90" s="13">
        <v>109070694.22</v>
      </c>
      <c r="E90" s="9">
        <f t="shared" si="2"/>
        <v>75.49142399778383</v>
      </c>
    </row>
    <row r="91" spans="1:5" ht="18">
      <c r="A91" s="16" t="s">
        <v>69</v>
      </c>
      <c r="B91" s="36" t="s">
        <v>70</v>
      </c>
      <c r="C91" s="13">
        <f>8870888+10213533.43+745321.23+30922600+1171800</f>
        <v>51924142.66</v>
      </c>
      <c r="D91" s="13">
        <v>48327886.25</v>
      </c>
      <c r="E91" s="9">
        <f t="shared" si="2"/>
        <v>93.07401870157331</v>
      </c>
    </row>
    <row r="92" spans="1:5" ht="108" hidden="1">
      <c r="A92" s="16" t="s">
        <v>71</v>
      </c>
      <c r="B92" s="36" t="s">
        <v>72</v>
      </c>
      <c r="C92" s="13">
        <f>C93</f>
        <v>0</v>
      </c>
      <c r="D92" s="13">
        <f>D93</f>
        <v>0</v>
      </c>
      <c r="E92" s="9" t="e">
        <f t="shared" si="2"/>
        <v>#DIV/0!</v>
      </c>
    </row>
    <row r="93" spans="1:5" ht="126" hidden="1">
      <c r="A93" s="16" t="s">
        <v>73</v>
      </c>
      <c r="B93" s="36" t="s">
        <v>74</v>
      </c>
      <c r="C93" s="13">
        <f>C94</f>
        <v>0</v>
      </c>
      <c r="D93" s="13">
        <f>D94</f>
        <v>0</v>
      </c>
      <c r="E93" s="9" t="e">
        <f t="shared" si="2"/>
        <v>#DIV/0!</v>
      </c>
    </row>
    <row r="94" spans="1:5" ht="126" hidden="1">
      <c r="A94" s="16" t="s">
        <v>75</v>
      </c>
      <c r="B94" s="36" t="s">
        <v>74</v>
      </c>
      <c r="C94" s="13">
        <v>0</v>
      </c>
      <c r="D94" s="13">
        <v>0</v>
      </c>
      <c r="E94" s="9" t="e">
        <f t="shared" si="2"/>
        <v>#DIV/0!</v>
      </c>
    </row>
    <row r="95" spans="1:5" ht="90" hidden="1">
      <c r="A95" s="16" t="s">
        <v>93</v>
      </c>
      <c r="B95" s="36" t="s">
        <v>94</v>
      </c>
      <c r="C95" s="13">
        <f aca="true" t="shared" si="3" ref="C95:D97">C96</f>
        <v>0</v>
      </c>
      <c r="D95" s="13">
        <f t="shared" si="3"/>
        <v>0</v>
      </c>
      <c r="E95" s="9" t="e">
        <f t="shared" si="2"/>
        <v>#DIV/0!</v>
      </c>
    </row>
    <row r="96" spans="1:5" ht="102.75" customHeight="1" hidden="1">
      <c r="A96" s="16" t="s">
        <v>95</v>
      </c>
      <c r="B96" s="36" t="s">
        <v>96</v>
      </c>
      <c r="C96" s="13">
        <f t="shared" si="3"/>
        <v>0</v>
      </c>
      <c r="D96" s="13">
        <f t="shared" si="3"/>
        <v>0</v>
      </c>
      <c r="E96" s="9" t="e">
        <f t="shared" si="2"/>
        <v>#DIV/0!</v>
      </c>
    </row>
    <row r="97" spans="1:5" ht="72" hidden="1">
      <c r="A97" s="16" t="s">
        <v>97</v>
      </c>
      <c r="B97" s="36" t="s">
        <v>98</v>
      </c>
      <c r="C97" s="13">
        <f t="shared" si="3"/>
        <v>0</v>
      </c>
      <c r="D97" s="13">
        <f t="shared" si="3"/>
        <v>0</v>
      </c>
      <c r="E97" s="9" t="e">
        <f t="shared" si="2"/>
        <v>#DIV/0!</v>
      </c>
    </row>
    <row r="98" spans="1:5" ht="66.75" customHeight="1" hidden="1">
      <c r="A98" s="16" t="s">
        <v>99</v>
      </c>
      <c r="B98" s="36" t="s">
        <v>98</v>
      </c>
      <c r="C98" s="13">
        <v>0</v>
      </c>
      <c r="D98" s="13">
        <v>0</v>
      </c>
      <c r="E98" s="9" t="e">
        <f t="shared" si="2"/>
        <v>#DIV/0!</v>
      </c>
    </row>
    <row r="99" spans="1:5" ht="48.75" customHeight="1" hidden="1">
      <c r="A99" s="15" t="s">
        <v>76</v>
      </c>
      <c r="B99" s="35" t="s">
        <v>77</v>
      </c>
      <c r="C99" s="12">
        <f aca="true" t="shared" si="4" ref="C99:D101">C100</f>
        <v>0</v>
      </c>
      <c r="D99" s="12">
        <f t="shared" si="4"/>
        <v>0</v>
      </c>
      <c r="E99" s="9" t="e">
        <f t="shared" si="2"/>
        <v>#DIV/0!</v>
      </c>
    </row>
    <row r="100" spans="1:5" ht="48" customHeight="1" hidden="1">
      <c r="A100" s="16" t="s">
        <v>78</v>
      </c>
      <c r="B100" s="36" t="s">
        <v>79</v>
      </c>
      <c r="C100" s="13">
        <f t="shared" si="4"/>
        <v>0</v>
      </c>
      <c r="D100" s="13">
        <f t="shared" si="4"/>
        <v>0</v>
      </c>
      <c r="E100" s="9" t="e">
        <f t="shared" si="2"/>
        <v>#DIV/0!</v>
      </c>
    </row>
    <row r="101" spans="1:5" ht="108" hidden="1">
      <c r="A101" s="16" t="s">
        <v>80</v>
      </c>
      <c r="B101" s="36" t="s">
        <v>81</v>
      </c>
      <c r="C101" s="13">
        <f t="shared" si="4"/>
        <v>0</v>
      </c>
      <c r="D101" s="13">
        <f t="shared" si="4"/>
        <v>0</v>
      </c>
      <c r="E101" s="9" t="e">
        <f t="shared" si="2"/>
        <v>#DIV/0!</v>
      </c>
    </row>
    <row r="102" spans="1:5" ht="108" hidden="1">
      <c r="A102" s="16" t="s">
        <v>82</v>
      </c>
      <c r="B102" s="36" t="s">
        <v>81</v>
      </c>
      <c r="C102" s="13">
        <v>0</v>
      </c>
      <c r="D102" s="13">
        <v>0</v>
      </c>
      <c r="E102" s="9" t="e">
        <f t="shared" si="2"/>
        <v>#DIV/0!</v>
      </c>
    </row>
    <row r="103" spans="1:5" ht="121.5" hidden="1">
      <c r="A103" s="15" t="s">
        <v>83</v>
      </c>
      <c r="B103" s="35" t="s">
        <v>84</v>
      </c>
      <c r="C103" s="12">
        <f>C104</f>
        <v>0</v>
      </c>
      <c r="D103" s="12">
        <f>D104</f>
        <v>0</v>
      </c>
      <c r="E103" s="9" t="e">
        <f t="shared" si="2"/>
        <v>#DIV/0!</v>
      </c>
    </row>
    <row r="104" spans="1:5" ht="90" hidden="1">
      <c r="A104" s="16" t="s">
        <v>85</v>
      </c>
      <c r="B104" s="36" t="s">
        <v>86</v>
      </c>
      <c r="C104" s="13">
        <f>C105</f>
        <v>0</v>
      </c>
      <c r="D104" s="13">
        <f>D105</f>
        <v>0</v>
      </c>
      <c r="E104" s="9" t="e">
        <f t="shared" si="2"/>
        <v>#DIV/0!</v>
      </c>
    </row>
    <row r="105" spans="1:5" ht="108" hidden="1">
      <c r="A105" s="16" t="s">
        <v>87</v>
      </c>
      <c r="B105" s="36" t="s">
        <v>88</v>
      </c>
      <c r="C105" s="13">
        <f>SUM(C106:C107)</f>
        <v>0</v>
      </c>
      <c r="D105" s="13">
        <f>SUM(D106:D107)</f>
        <v>0</v>
      </c>
      <c r="E105" s="9" t="e">
        <f t="shared" si="2"/>
        <v>#DIV/0!</v>
      </c>
    </row>
    <row r="106" spans="1:5" ht="90" hidden="1">
      <c r="A106" s="16" t="s">
        <v>89</v>
      </c>
      <c r="B106" s="36" t="s">
        <v>90</v>
      </c>
      <c r="C106" s="13">
        <v>0</v>
      </c>
      <c r="D106" s="13">
        <v>0</v>
      </c>
      <c r="E106" s="9" t="e">
        <f t="shared" si="2"/>
        <v>#DIV/0!</v>
      </c>
    </row>
    <row r="107" spans="1:5" ht="0.75" customHeight="1" hidden="1">
      <c r="A107" s="16" t="s">
        <v>91</v>
      </c>
      <c r="B107" s="36" t="s">
        <v>92</v>
      </c>
      <c r="C107" s="13">
        <v>0</v>
      </c>
      <c r="D107" s="13">
        <v>0</v>
      </c>
      <c r="E107" s="9" t="e">
        <f t="shared" si="2"/>
        <v>#DIV/0!</v>
      </c>
    </row>
    <row r="108" spans="1:5" ht="42" customHeight="1" hidden="1">
      <c r="A108" s="15" t="s">
        <v>117</v>
      </c>
      <c r="B108" s="35" t="s">
        <v>118</v>
      </c>
      <c r="C108" s="12">
        <f aca="true" t="shared" si="5" ref="C108:D110">C109</f>
        <v>0</v>
      </c>
      <c r="D108" s="12">
        <f t="shared" si="5"/>
        <v>0</v>
      </c>
      <c r="E108" s="9" t="e">
        <f t="shared" si="2"/>
        <v>#DIV/0!</v>
      </c>
    </row>
    <row r="109" spans="1:5" ht="42" customHeight="1" hidden="1">
      <c r="A109" s="16" t="s">
        <v>78</v>
      </c>
      <c r="B109" s="36" t="s">
        <v>116</v>
      </c>
      <c r="C109" s="13">
        <f t="shared" si="5"/>
        <v>0</v>
      </c>
      <c r="D109" s="13">
        <f t="shared" si="5"/>
        <v>0</v>
      </c>
      <c r="E109" s="9" t="e">
        <f t="shared" si="2"/>
        <v>#DIV/0!</v>
      </c>
    </row>
    <row r="110" spans="1:5" ht="102.75" customHeight="1" hidden="1">
      <c r="A110" s="16" t="s">
        <v>80</v>
      </c>
      <c r="B110" s="36" t="s">
        <v>115</v>
      </c>
      <c r="C110" s="13">
        <f t="shared" si="5"/>
        <v>0</v>
      </c>
      <c r="D110" s="13">
        <f t="shared" si="5"/>
        <v>0</v>
      </c>
      <c r="E110" s="9" t="e">
        <f t="shared" si="2"/>
        <v>#DIV/0!</v>
      </c>
    </row>
    <row r="111" spans="1:5" ht="103.5" customHeight="1" hidden="1">
      <c r="A111" s="16" t="s">
        <v>82</v>
      </c>
      <c r="B111" s="36" t="s">
        <v>115</v>
      </c>
      <c r="C111" s="13">
        <v>0</v>
      </c>
      <c r="D111" s="13">
        <v>0</v>
      </c>
      <c r="E111" s="9" t="e">
        <f t="shared" si="2"/>
        <v>#DIV/0!</v>
      </c>
    </row>
    <row r="112" spans="1:5" ht="96.75" customHeight="1" hidden="1">
      <c r="A112" s="15" t="s">
        <v>119</v>
      </c>
      <c r="B112" s="35" t="s">
        <v>84</v>
      </c>
      <c r="C112" s="12">
        <f>C113</f>
        <v>0</v>
      </c>
      <c r="D112" s="12">
        <f>D113</f>
        <v>0</v>
      </c>
      <c r="E112" s="9" t="e">
        <f t="shared" si="2"/>
        <v>#DIV/0!</v>
      </c>
    </row>
    <row r="113" spans="1:5" ht="115.5" customHeight="1" hidden="1">
      <c r="A113" s="16" t="s">
        <v>85</v>
      </c>
      <c r="B113" s="36" t="s">
        <v>120</v>
      </c>
      <c r="C113" s="13">
        <f>C114</f>
        <v>0</v>
      </c>
      <c r="D113" s="13">
        <f>D114</f>
        <v>0</v>
      </c>
      <c r="E113" s="9" t="e">
        <f t="shared" si="2"/>
        <v>#DIV/0!</v>
      </c>
    </row>
    <row r="114" spans="1:5" ht="107.25" customHeight="1" hidden="1">
      <c r="A114" s="16" t="s">
        <v>87</v>
      </c>
      <c r="B114" s="36" t="s">
        <v>88</v>
      </c>
      <c r="C114" s="13">
        <f>SUM(C115:C115)</f>
        <v>0</v>
      </c>
      <c r="D114" s="13">
        <f>SUM(D115:D115)</f>
        <v>0</v>
      </c>
      <c r="E114" s="9" t="e">
        <f t="shared" si="2"/>
        <v>#DIV/0!</v>
      </c>
    </row>
    <row r="115" spans="1:5" ht="108" customHeight="1" hidden="1">
      <c r="A115" s="16" t="s">
        <v>89</v>
      </c>
      <c r="B115" s="36" t="s">
        <v>88</v>
      </c>
      <c r="C115" s="13">
        <v>0</v>
      </c>
      <c r="D115" s="13">
        <v>0</v>
      </c>
      <c r="E115" s="9" t="e">
        <f t="shared" si="2"/>
        <v>#DIV/0!</v>
      </c>
    </row>
    <row r="116" spans="1:5" ht="39.75" customHeight="1">
      <c r="A116" s="11" t="s">
        <v>76</v>
      </c>
      <c r="B116" s="35" t="s">
        <v>118</v>
      </c>
      <c r="C116" s="12">
        <f>C117</f>
        <v>175100.36</v>
      </c>
      <c r="D116" s="12">
        <f>D117</f>
        <v>192100.36</v>
      </c>
      <c r="E116" s="27">
        <f t="shared" si="2"/>
        <v>109.70871790326416</v>
      </c>
    </row>
    <row r="117" spans="1:5" ht="42" customHeight="1">
      <c r="A117" s="31" t="s">
        <v>78</v>
      </c>
      <c r="B117" s="36" t="s">
        <v>116</v>
      </c>
      <c r="C117" s="13">
        <f>60000+21700.12+93400.24</f>
        <v>175100.36</v>
      </c>
      <c r="D117" s="13">
        <v>192100.36</v>
      </c>
      <c r="E117" s="9">
        <f t="shared" si="2"/>
        <v>109.70871790326416</v>
      </c>
    </row>
    <row r="118" spans="1:5" ht="152.25" customHeight="1">
      <c r="A118" s="11" t="s">
        <v>177</v>
      </c>
      <c r="B118" s="43" t="s">
        <v>178</v>
      </c>
      <c r="C118" s="12">
        <f>C119</f>
        <v>1.13</v>
      </c>
      <c r="D118" s="12">
        <f>D119</f>
        <v>1.13</v>
      </c>
      <c r="E118" s="27">
        <f t="shared" si="2"/>
        <v>100</v>
      </c>
    </row>
    <row r="119" spans="1:5" ht="163.5" customHeight="1">
      <c r="A119" s="31" t="s">
        <v>179</v>
      </c>
      <c r="B119" s="41" t="s">
        <v>180</v>
      </c>
      <c r="C119" s="13">
        <f>C120</f>
        <v>1.13</v>
      </c>
      <c r="D119" s="13">
        <f>D120</f>
        <v>1.13</v>
      </c>
      <c r="E119" s="9">
        <f t="shared" si="2"/>
        <v>100</v>
      </c>
    </row>
    <row r="120" spans="1:5" ht="147" customHeight="1">
      <c r="A120" s="31" t="s">
        <v>181</v>
      </c>
      <c r="B120" s="41" t="s">
        <v>182</v>
      </c>
      <c r="C120" s="13">
        <v>1.13</v>
      </c>
      <c r="D120" s="13">
        <v>1.13</v>
      </c>
      <c r="E120" s="9">
        <f t="shared" si="2"/>
        <v>100</v>
      </c>
    </row>
    <row r="121" spans="1:5" ht="91.5" customHeight="1">
      <c r="A121" s="11" t="s">
        <v>83</v>
      </c>
      <c r="B121" s="35" t="s">
        <v>84</v>
      </c>
      <c r="C121" s="12">
        <f>C122</f>
        <v>-4634.22</v>
      </c>
      <c r="D121" s="12">
        <f>D122</f>
        <v>-4634.22</v>
      </c>
      <c r="E121" s="27">
        <f t="shared" si="2"/>
        <v>100</v>
      </c>
    </row>
    <row r="122" spans="1:5" ht="78" customHeight="1">
      <c r="A122" s="31" t="s">
        <v>85</v>
      </c>
      <c r="B122" s="36" t="s">
        <v>86</v>
      </c>
      <c r="C122" s="13">
        <v>-4634.22</v>
      </c>
      <c r="D122" s="13">
        <v>-4634.22</v>
      </c>
      <c r="E122" s="9">
        <f t="shared" si="2"/>
        <v>100</v>
      </c>
    </row>
    <row r="123" spans="1:5" ht="36" customHeight="1">
      <c r="A123" s="47" t="s">
        <v>45</v>
      </c>
      <c r="B123" s="48"/>
      <c r="C123" s="17">
        <f>C13+C82</f>
        <v>492891192.7099999</v>
      </c>
      <c r="D123" s="27">
        <f>D13+D82</f>
        <v>367195432.26</v>
      </c>
      <c r="E123" s="27">
        <f t="shared" si="2"/>
        <v>74.49827420147169</v>
      </c>
    </row>
    <row r="124" spans="4:5" ht="18">
      <c r="D124" s="4"/>
      <c r="E124" s="4"/>
    </row>
    <row r="128" ht="18">
      <c r="C128" s="8"/>
    </row>
  </sheetData>
  <sheetProtection/>
  <mergeCells count="13">
    <mergeCell ref="A123:B123"/>
    <mergeCell ref="A10:A11"/>
    <mergeCell ref="B10:B11"/>
    <mergeCell ref="C10:C11"/>
    <mergeCell ref="D10:D11"/>
    <mergeCell ref="E10:E11"/>
    <mergeCell ref="C1:E1"/>
    <mergeCell ref="C2:E2"/>
    <mergeCell ref="C3:E3"/>
    <mergeCell ref="C6:E6"/>
    <mergeCell ref="A8:E8"/>
    <mergeCell ref="A9:E9"/>
    <mergeCell ref="C4:E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2023-09-26T11:47:09Z</cp:lastPrinted>
  <dcterms:created xsi:type="dcterms:W3CDTF">2009-08-21T08:27:43Z</dcterms:created>
  <dcterms:modified xsi:type="dcterms:W3CDTF">2023-10-16T07:53:47Z</dcterms:modified>
  <cp:category/>
  <cp:version/>
  <cp:contentType/>
  <cp:contentStatus/>
</cp:coreProperties>
</file>