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<sst xmlns="http://schemas.openxmlformats.org/spreadsheetml/2006/main" count="214" uniqueCount="192">
  <si>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</si>
  <si>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</si>
  <si>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</si>
  <si>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</si>
  <si>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</si>
  <si>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</si>
  <si>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</si>
  <si>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</si>
  <si>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</si>
  <si>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</si>
  <si>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</si>
  <si>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</si>
  <si>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</si>
  <si>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</si>
  <si>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</si>
  <si>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</si>
  <si>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</si>
  <si>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</si>
  <si>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</si>
  <si>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</si>
  <si>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</si>
  <si>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</si>
  <si>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</si>
  <si>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</si>
  <si>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</si>
  <si>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</si>
  <si>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</si>
  <si>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</si>
  <si>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</si>
  <si>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</si>
  <si>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</si>
  <si>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</si>
  <si>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</si>
  <si>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</si>
  <si>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</si>
  <si>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</si>
  <si>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</si>
  <si>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</si>
  <si>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</si>
  <si>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</si>
  <si>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</si>
  <si>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</si>
  <si>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</si>
  <si>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</si>
  <si>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</si>
  <si>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</si>
  <si>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</si>
  <si>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</si>
  <si>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</si>
  <si>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</si>
  <si>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</si>
  <si>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</si>
  <si>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</si>
  <si>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</si>
  <si>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</si>
  <si>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</si>
  <si>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</si>
  <si>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</si>
  <si>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</si>
  <si>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</si>
  <si>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</si>
  <si>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</si>
  <si>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</si>
  <si>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</si>
  <si>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</si>
  <si>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</si>
  <si>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</si>
  <si>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</si>
  <si>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</si>
  <si>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</si>
  <si>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</si>
  <si>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</si>
  <si>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</si>
  <si>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</si>
  <si>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</si>
  <si>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</si>
  <si>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</si>
  <si>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</si>
  <si>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</si>
  <si>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</si>
  <si>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</si>
  <si>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</si>
  <si>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</si>
  <si>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</si>
  <si>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</si>
  <si>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</si>
  <si>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</si>
  <si>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</si>
  <si>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</si>
  <si>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</si>
  <si>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</si>
  <si>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</si>
  <si>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</si>
  <si>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</si>
  <si>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</si>
  <si>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</si>
  <si>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</si>
  <si>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</si>
  <si>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</si>
  <si>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</si>
  <si>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</si>
  <si>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</si>
  <si>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</si>
  <si>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</si>
  <si>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</si>
  <si>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</si>
  <si>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</si>
  <si>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</si>
  <si>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</si>
  <si>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</si>
  <si>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</si>
  <si>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</si>
  <si>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</si>
  <si>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</si>
  <si>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</si>
  <si>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</si>
  <si>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</si>
  <si>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</si>
  <si>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</si>
  <si>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</si>
  <si>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</si>
  <si>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</si>
  <si>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</si>
  <si>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</si>
  <si>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</si>
  <si>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</si>
  <si>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</si>
  <si>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</si>
  <si>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</si>
  <si>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</si>
  <si>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</si>
  <si>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</si>
  <si>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</si>
  <si>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</si>
  <si>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</si>
  <si>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</si>
  <si>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</si>
  <si>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</si>
  <si>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</si>
  <si>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</si>
  <si>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</si>
  <si>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</si>
  <si>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</si>
  <si>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</si>
  <si>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</si>
  <si>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</si>
  <si>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</si>
  <si>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</si>
  <si>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</si>
  <si>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</si>
  <si>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</si>
  <si>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</si>
  <si>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</si>
  <si>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</si>
  <si>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</si>
  <si>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</si>
  <si>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</si>
  <si>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</si>
  <si>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</si>
  <si>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</si>
  <si>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</si>
  <si>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</si>
  <si>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</si>
  <si>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</si>
  <si>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</si>
  <si>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</si>
  <si>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</si>
  <si>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</si>
  <si>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</si>
  <si>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</si>
  <si>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</si>
  <si>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</si>
  <si>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</si>
  <si>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</si>
  <si>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</si>
  <si>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</si>
  <si>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</si>
  <si>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</si>
  <si>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</si>
  <si>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</si>
  <si>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</si>
  <si>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</si>
  <si>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</si>
  <si>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</si>
  <si>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</si>
  <si>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</si>
  <si>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2019 год и на</t>
  </si>
  <si>
    <t>плановый период 2020 и 2021 годов""</t>
  </si>
  <si>
    <t>«Приложение № 2</t>
  </si>
  <si>
    <t>»</t>
  </si>
  <si>
    <t>"О внесении изменений  
в решение Совета Южского городского   
поселения от 20.12.2018 № 70   
"О бюджете Южского городского</t>
  </si>
  <si>
    <r>
      <t>от</t>
    </r>
    <r>
      <rPr>
        <u val="single"/>
        <sz val="14"/>
        <rFont val="Times New Roman"/>
        <family val="1"/>
      </rPr>
      <t xml:space="preserve"> 18.07.2019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</si>
</sst>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42" t="s">
        <v>183</v>
      </c>
      <c r="B1" s="42"/>
      <c r="C1" s="42"/>
      <c r="D1" s="42"/>
      <c r="E1" s="42"/>
    </row>
    <row r="2" spans="1:5" ht="19.5" customHeight="1">
      <c r="A2" s="42" t="s">
        <v>184</v>
      </c>
      <c r="B2" s="42"/>
      <c r="C2" s="42"/>
      <c r="D2" s="42"/>
      <c r="E2" s="42"/>
    </row>
    <row r="3" spans="1:5" ht="18.75">
      <c r="A3" s="42" t="s">
        <v>29</v>
      </c>
      <c r="B3" s="42"/>
      <c r="C3" s="42"/>
      <c r="D3" s="42"/>
      <c r="E3" s="42"/>
    </row>
    <row r="4" spans="1:5" ht="24.75" customHeight="1">
      <c r="A4" s="42" t="s">
        <v>185</v>
      </c>
      <c r="B4" s="42"/>
      <c r="C4" s="42"/>
      <c r="D4" s="42"/>
      <c r="E4" s="42"/>
    </row>
    <row r="5" spans="1:5" ht="75" customHeight="1">
      <c r="A5" s="42" t="s">
        <v>190</v>
      </c>
      <c r="B5" s="42"/>
      <c r="C5" s="42"/>
      <c r="D5" s="42"/>
      <c r="E5" s="42"/>
    </row>
    <row r="6" spans="1:5" ht="18.75">
      <c r="A6" s="42" t="s">
        <v>186</v>
      </c>
      <c r="B6" s="42"/>
      <c r="C6" s="42"/>
      <c r="D6" s="42"/>
      <c r="E6" s="42"/>
    </row>
    <row r="7" spans="1:5" ht="23.25" customHeight="1">
      <c r="A7" s="42" t="s">
        <v>187</v>
      </c>
      <c r="B7" s="42"/>
      <c r="C7" s="42"/>
      <c r="D7" s="42"/>
      <c r="E7" s="42"/>
    </row>
    <row r="8" spans="1:5" ht="18.75">
      <c r="A8" s="42" t="s">
        <v>191</v>
      </c>
      <c r="B8" s="42"/>
      <c r="C8" s="42"/>
      <c r="D8" s="42"/>
      <c r="E8" s="42"/>
    </row>
    <row r="10" spans="2:5" ht="18.75">
      <c r="B10" s="43" t="s">
        <v>188</v>
      </c>
      <c r="C10" s="43"/>
      <c r="D10" s="43"/>
      <c r="E10" s="43"/>
    </row>
    <row r="11" spans="2:5" ht="18.75">
      <c r="B11" s="43" t="s">
        <v>99</v>
      </c>
      <c r="C11" s="43"/>
      <c r="D11" s="43"/>
      <c r="E11" s="43"/>
    </row>
    <row r="12" spans="2:5" ht="18.75">
      <c r="B12" s="43" t="s">
        <v>68</v>
      </c>
      <c r="C12" s="43"/>
      <c r="D12" s="43"/>
      <c r="E12" s="43"/>
    </row>
    <row r="13" spans="2:5" ht="18.75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106</v>
      </c>
      <c r="C17" s="43"/>
      <c r="D17" s="43"/>
      <c r="E17" s="43"/>
    </row>
    <row r="18" spans="2:5" ht="18.75">
      <c r="B18" s="43" t="s">
        <v>107</v>
      </c>
      <c r="C18" s="43"/>
      <c r="D18" s="43"/>
      <c r="E18" s="43"/>
    </row>
    <row r="19" spans="2:5" ht="18.75">
      <c r="B19" s="43" t="s">
        <v>129</v>
      </c>
      <c r="C19" s="43"/>
      <c r="D19" s="43"/>
      <c r="E19" s="43"/>
    </row>
    <row r="21" spans="1:5" ht="40.5" customHeight="1">
      <c r="A21" s="52" t="s">
        <v>108</v>
      </c>
      <c r="B21" s="52"/>
      <c r="C21" s="52"/>
      <c r="D21" s="52"/>
      <c r="E21" s="52"/>
    </row>
    <row r="22" spans="1:5" ht="18.75">
      <c r="A22" s="2"/>
      <c r="B22" s="2"/>
      <c r="E22" s="15" t="s">
        <v>18</v>
      </c>
    </row>
    <row r="23" spans="1:5" ht="18.75">
      <c r="A23" s="45" t="s">
        <v>100</v>
      </c>
      <c r="B23" s="47" t="s">
        <v>101</v>
      </c>
      <c r="C23" s="49" t="s">
        <v>89</v>
      </c>
      <c r="D23" s="50"/>
      <c r="E23" s="51"/>
    </row>
    <row r="24" spans="1:5" ht="39.75" customHeight="1">
      <c r="A24" s="46"/>
      <c r="B24" s="48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C27+C35+C53+C64+C75+C80+C49+C84</f>
        <v>42549282.08</v>
      </c>
      <c r="D26" s="18">
        <f>D27+D35+D53+D64+D75+D80+D49+D84</f>
        <v>41926323.37</v>
      </c>
      <c r="E26" s="18">
        <f>E27+E35+E53+E64+E75+E80+E49+E84</f>
        <v>41926323.37</v>
      </c>
    </row>
    <row r="27" spans="1:5" ht="18.75">
      <c r="A27" s="3" t="s">
        <v>60</v>
      </c>
      <c r="B27" s="5" t="s">
        <v>70</v>
      </c>
      <c r="C27" s="18">
        <f>C28</f>
        <v>34356058.91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34356058.91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20">
        <f>C30</f>
        <v>33817536.87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20">
        <f>34061058.91-243522.04</f>
        <v>33817536.87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20">
        <f>C32</f>
        <v>210000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22">
        <f>210000</f>
        <v>210000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22">
        <f>C34</f>
        <v>328522.04000000004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23">
        <f>85000+243522.04</f>
        <v>328522.04000000004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24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2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2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7" t="s">
        <v>138</v>
      </c>
      <c r="C38" s="2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7" t="s">
        <v>138</v>
      </c>
      <c r="C39" s="2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2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7" t="s">
        <v>142</v>
      </c>
      <c r="C41" s="2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7" t="s">
        <v>142</v>
      </c>
      <c r="C42" s="2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2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7" t="s">
        <v>146</v>
      </c>
      <c r="C44" s="2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7" t="s">
        <v>146</v>
      </c>
      <c r="C45" s="2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2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7" t="s">
        <v>150</v>
      </c>
      <c r="C47" s="2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7" t="s">
        <v>150</v>
      </c>
      <c r="C48" s="2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40" t="s">
        <v>166</v>
      </c>
      <c r="C49" s="24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7" t="s">
        <v>168</v>
      </c>
      <c r="C50" s="2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7" t="s">
        <v>168</v>
      </c>
      <c r="C51" s="2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7" t="s">
        <v>168</v>
      </c>
      <c r="C52" s="2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18">
        <f>C54+C57</f>
        <v>4285636.1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19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19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2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19">
        <f>C58+C61</f>
        <v>3690636.0999999996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19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19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19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20">
        <f aca="true" t="shared" si="5" ref="C61:E62">C62</f>
        <v>1990636.0999999999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20">
        <f t="shared" si="5"/>
        <v>1990636.0999999999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20">
        <f>2018040-21492.54-325-5586.36</f>
        <v>1990636.0999999999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24">
        <f>C65</f>
        <v>2051396.71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23">
        <f>C66+C69+C72</f>
        <v>2051396.71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23">
        <f aca="true" t="shared" si="6" ref="C66:E67">C67</f>
        <v>667715.4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19">
        <f t="shared" si="6"/>
        <v>667715.4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20">
        <f>700000-32284.6</f>
        <v>667715.4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23">
        <f>C70</f>
        <v>122284.6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23">
        <f>SUM(C71:C71)</f>
        <v>122284.6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23">
        <f>90000+32284.6</f>
        <v>122284.6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23">
        <f>C73</f>
        <v>1261396.71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23">
        <f>SUM(C74:C74)</f>
        <v>1261396.71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23">
        <f>500000+166873.56+59464.7+199889+335169.45</f>
        <v>1261396.71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24">
        <f>C76</f>
        <v>100000</v>
      </c>
      <c r="D75" s="24">
        <f>D76</f>
        <v>100000</v>
      </c>
      <c r="E75" s="24">
        <f>E76</f>
        <v>100000</v>
      </c>
    </row>
    <row r="76" spans="1:5" s="25" customFormat="1" ht="75">
      <c r="A76" s="6" t="s">
        <v>65</v>
      </c>
      <c r="B76" s="7" t="s">
        <v>84</v>
      </c>
      <c r="C76" s="23">
        <f>C77</f>
        <v>100000</v>
      </c>
      <c r="D76" s="23">
        <f aca="true" t="shared" si="7" ref="D76:E78">D77</f>
        <v>100000</v>
      </c>
      <c r="E76" s="23">
        <f t="shared" si="7"/>
        <v>100000</v>
      </c>
    </row>
    <row r="77" spans="1:5" ht="75">
      <c r="A77" s="6" t="s">
        <v>66</v>
      </c>
      <c r="B77" s="12" t="s">
        <v>85</v>
      </c>
      <c r="C77" s="23">
        <f>C78</f>
        <v>100000</v>
      </c>
      <c r="D77" s="23">
        <f t="shared" si="7"/>
        <v>100000</v>
      </c>
      <c r="E77" s="23">
        <f t="shared" si="7"/>
        <v>100000</v>
      </c>
    </row>
    <row r="78" spans="1:5" ht="93.75">
      <c r="A78" s="6" t="s">
        <v>67</v>
      </c>
      <c r="B78" s="7" t="s">
        <v>88</v>
      </c>
      <c r="C78" s="23">
        <f>C79</f>
        <v>100000</v>
      </c>
      <c r="D78" s="23">
        <f t="shared" si="7"/>
        <v>100000</v>
      </c>
      <c r="E78" s="23">
        <f t="shared" si="7"/>
        <v>100000</v>
      </c>
    </row>
    <row r="79" spans="1:5" ht="93.75">
      <c r="A79" s="6" t="s">
        <v>91</v>
      </c>
      <c r="B79" s="13" t="s">
        <v>86</v>
      </c>
      <c r="C79" s="23">
        <f>100000</f>
        <v>100000</v>
      </c>
      <c r="D79" s="21">
        <f>100000</f>
        <v>100000</v>
      </c>
      <c r="E79" s="21">
        <f>100000</f>
        <v>100000</v>
      </c>
    </row>
    <row r="80" spans="1:5" s="25" customFormat="1" ht="37.5">
      <c r="A80" s="38" t="s">
        <v>153</v>
      </c>
      <c r="B80" s="36" t="s">
        <v>154</v>
      </c>
      <c r="C80" s="24">
        <f aca="true" t="shared" si="8" ref="C80:E82">C81</f>
        <v>21492.54</v>
      </c>
      <c r="D80" s="24">
        <f t="shared" si="8"/>
        <v>0</v>
      </c>
      <c r="E80" s="24">
        <f t="shared" si="8"/>
        <v>0</v>
      </c>
    </row>
    <row r="81" spans="1:5" ht="56.25">
      <c r="A81" s="6" t="s">
        <v>155</v>
      </c>
      <c r="B81" s="39" t="s">
        <v>156</v>
      </c>
      <c r="C81" s="23">
        <f t="shared" si="8"/>
        <v>21492.54</v>
      </c>
      <c r="D81" s="23">
        <f t="shared" si="8"/>
        <v>0</v>
      </c>
      <c r="E81" s="23">
        <f t="shared" si="8"/>
        <v>0</v>
      </c>
    </row>
    <row r="82" spans="1:5" ht="75">
      <c r="A82" s="6" t="s">
        <v>157</v>
      </c>
      <c r="B82" s="39" t="s">
        <v>158</v>
      </c>
      <c r="C82" s="23">
        <f t="shared" si="8"/>
        <v>21492.54</v>
      </c>
      <c r="D82" s="23">
        <f t="shared" si="8"/>
        <v>0</v>
      </c>
      <c r="E82" s="23">
        <f t="shared" si="8"/>
        <v>0</v>
      </c>
    </row>
    <row r="83" spans="1:5" ht="75">
      <c r="A83" s="6" t="s">
        <v>159</v>
      </c>
      <c r="B83" s="39" t="s">
        <v>158</v>
      </c>
      <c r="C83" s="23">
        <f>21492.54</f>
        <v>21492.54</v>
      </c>
      <c r="D83" s="21">
        <f>0</f>
        <v>0</v>
      </c>
      <c r="E83" s="21">
        <f>0</f>
        <v>0</v>
      </c>
    </row>
    <row r="84" spans="1:5" s="25" customFormat="1" ht="37.5">
      <c r="A84" s="3" t="s">
        <v>176</v>
      </c>
      <c r="B84" s="41" t="s">
        <v>177</v>
      </c>
      <c r="C84" s="24">
        <f aca="true" t="shared" si="9" ref="C84:E86">C85</f>
        <v>5586.36</v>
      </c>
      <c r="D84" s="24">
        <f t="shared" si="9"/>
        <v>0</v>
      </c>
      <c r="E84" s="24">
        <f t="shared" si="9"/>
        <v>0</v>
      </c>
    </row>
    <row r="85" spans="1:5" ht="18.75">
      <c r="A85" s="6" t="s">
        <v>174</v>
      </c>
      <c r="B85" s="39" t="s">
        <v>175</v>
      </c>
      <c r="C85" s="23">
        <f t="shared" si="9"/>
        <v>5586.36</v>
      </c>
      <c r="D85" s="23">
        <f t="shared" si="9"/>
        <v>0</v>
      </c>
      <c r="E85" s="23">
        <f t="shared" si="9"/>
        <v>0</v>
      </c>
    </row>
    <row r="86" spans="1:5" ht="37.5">
      <c r="A86" s="6" t="s">
        <v>171</v>
      </c>
      <c r="B86" s="39" t="s">
        <v>172</v>
      </c>
      <c r="C86" s="23">
        <f t="shared" si="9"/>
        <v>5586.36</v>
      </c>
      <c r="D86" s="23">
        <f t="shared" si="9"/>
        <v>0</v>
      </c>
      <c r="E86" s="23">
        <f t="shared" si="9"/>
        <v>0</v>
      </c>
    </row>
    <row r="87" spans="1:5" ht="37.5">
      <c r="A87" s="6" t="s">
        <v>173</v>
      </c>
      <c r="B87" s="39" t="s">
        <v>172</v>
      </c>
      <c r="C87" s="23">
        <f>5586.36</f>
        <v>5586.36</v>
      </c>
      <c r="D87" s="21">
        <f>0</f>
        <v>0</v>
      </c>
      <c r="E87" s="21">
        <f>0</f>
        <v>0</v>
      </c>
    </row>
    <row r="88" spans="1:5" s="29" customFormat="1" ht="26.25" customHeight="1">
      <c r="A88" s="30" t="s">
        <v>13</v>
      </c>
      <c r="B88" s="31" t="s">
        <v>95</v>
      </c>
      <c r="C88" s="32">
        <f>C89+C111</f>
        <v>38774357.96</v>
      </c>
      <c r="D88" s="32">
        <f>D89+D111</f>
        <v>21537611.43</v>
      </c>
      <c r="E88" s="32">
        <f>E89+E111</f>
        <v>21537777.14</v>
      </c>
    </row>
    <row r="89" spans="1:5" ht="75.75" customHeight="1">
      <c r="A89" s="3" t="s">
        <v>20</v>
      </c>
      <c r="B89" s="5" t="s">
        <v>96</v>
      </c>
      <c r="C89" s="26">
        <f>C90+C107+C97</f>
        <v>38955530.44</v>
      </c>
      <c r="D89" s="26">
        <f>D90+D107+D97</f>
        <v>21537611.43</v>
      </c>
      <c r="E89" s="26">
        <f>E90+E107+E97</f>
        <v>21537777.14</v>
      </c>
    </row>
    <row r="90" spans="1:5" ht="37.5">
      <c r="A90" s="6" t="s">
        <v>110</v>
      </c>
      <c r="B90" s="9" t="s">
        <v>97</v>
      </c>
      <c r="C90" s="21">
        <f>C91+C94</f>
        <v>23703390</v>
      </c>
      <c r="D90" s="21">
        <f>D91+D94</f>
        <v>21534400</v>
      </c>
      <c r="E90" s="21">
        <f>E91+E94</f>
        <v>21534400</v>
      </c>
    </row>
    <row r="91" spans="1:5" ht="37.5">
      <c r="A91" s="6" t="s">
        <v>111</v>
      </c>
      <c r="B91" s="10" t="s">
        <v>40</v>
      </c>
      <c r="C91" s="21">
        <f aca="true" t="shared" si="10" ref="C91:E92">C92</f>
        <v>22060000</v>
      </c>
      <c r="D91" s="21">
        <f t="shared" si="10"/>
        <v>21534400</v>
      </c>
      <c r="E91" s="21">
        <f t="shared" si="10"/>
        <v>21534400</v>
      </c>
    </row>
    <row r="92" spans="1:5" ht="56.25">
      <c r="A92" s="6" t="s">
        <v>112</v>
      </c>
      <c r="B92" s="7" t="s">
        <v>41</v>
      </c>
      <c r="C92" s="19">
        <f t="shared" si="10"/>
        <v>22060000</v>
      </c>
      <c r="D92" s="19">
        <f t="shared" si="10"/>
        <v>21534400</v>
      </c>
      <c r="E92" s="19">
        <f t="shared" si="10"/>
        <v>21534400</v>
      </c>
    </row>
    <row r="93" spans="1:5" ht="56.25">
      <c r="A93" s="6" t="s">
        <v>113</v>
      </c>
      <c r="B93" s="7" t="s">
        <v>41</v>
      </c>
      <c r="C93" s="19">
        <f>22060000</f>
        <v>22060000</v>
      </c>
      <c r="D93" s="21">
        <f>21534400</f>
        <v>21534400</v>
      </c>
      <c r="E93" s="21">
        <f>21534400</f>
        <v>21534400</v>
      </c>
    </row>
    <row r="94" spans="1:5" ht="55.5" customHeight="1">
      <c r="A94" s="6" t="s">
        <v>114</v>
      </c>
      <c r="B94" s="7" t="s">
        <v>104</v>
      </c>
      <c r="C94" s="27">
        <f aca="true" t="shared" si="11" ref="C94:E95">C95</f>
        <v>1643390</v>
      </c>
      <c r="D94" s="27">
        <f t="shared" si="11"/>
        <v>0</v>
      </c>
      <c r="E94" s="27">
        <f t="shared" si="11"/>
        <v>0</v>
      </c>
    </row>
    <row r="95" spans="1:5" ht="74.25" customHeight="1">
      <c r="A95" s="6" t="s">
        <v>115</v>
      </c>
      <c r="B95" s="7" t="s">
        <v>105</v>
      </c>
      <c r="C95" s="27">
        <f t="shared" si="11"/>
        <v>1643390</v>
      </c>
      <c r="D95" s="27">
        <f t="shared" si="11"/>
        <v>0</v>
      </c>
      <c r="E95" s="27">
        <f t="shared" si="11"/>
        <v>0</v>
      </c>
    </row>
    <row r="96" spans="1:5" ht="74.25" customHeight="1">
      <c r="A96" s="6" t="s">
        <v>116</v>
      </c>
      <c r="B96" s="7" t="s">
        <v>105</v>
      </c>
      <c r="C96" s="27">
        <f>1586590+56800</f>
        <v>1643390</v>
      </c>
      <c r="D96" s="34">
        <f>0</f>
        <v>0</v>
      </c>
      <c r="E96" s="34">
        <f>0</f>
        <v>0</v>
      </c>
    </row>
    <row r="97" spans="1:5" ht="57.75" customHeight="1">
      <c r="A97" s="6" t="s">
        <v>118</v>
      </c>
      <c r="B97" s="7" t="s">
        <v>117</v>
      </c>
      <c r="C97" s="27">
        <f>C104+C101+C98</f>
        <v>15249068.44</v>
      </c>
      <c r="D97" s="27">
        <f>D104+D101+D98</f>
        <v>0</v>
      </c>
      <c r="E97" s="27">
        <f>E104+E101+E98</f>
        <v>0</v>
      </c>
    </row>
    <row r="98" spans="1:5" ht="167.25" customHeight="1">
      <c r="A98" s="6" t="s">
        <v>178</v>
      </c>
      <c r="B98" s="37" t="s">
        <v>179</v>
      </c>
      <c r="C98" s="27">
        <f aca="true" t="shared" si="12" ref="C98:E99">C99</f>
        <v>5633160.4399999995</v>
      </c>
      <c r="D98" s="27">
        <f t="shared" si="12"/>
        <v>0</v>
      </c>
      <c r="E98" s="27">
        <f t="shared" si="12"/>
        <v>0</v>
      </c>
    </row>
    <row r="99" spans="1:5" ht="189.75" customHeight="1">
      <c r="A99" s="6" t="s">
        <v>181</v>
      </c>
      <c r="B99" s="37" t="s">
        <v>180</v>
      </c>
      <c r="C99" s="27">
        <f t="shared" si="12"/>
        <v>5633160.4399999995</v>
      </c>
      <c r="D99" s="27">
        <f t="shared" si="12"/>
        <v>0</v>
      </c>
      <c r="E99" s="27">
        <f t="shared" si="12"/>
        <v>0</v>
      </c>
    </row>
    <row r="100" spans="1:5" ht="190.5" customHeight="1">
      <c r="A100" s="6" t="s">
        <v>182</v>
      </c>
      <c r="B100" s="37" t="s">
        <v>180</v>
      </c>
      <c r="C100" s="27">
        <f>2442525.29+3190635.15</f>
        <v>5633160.4399999995</v>
      </c>
      <c r="D100" s="27">
        <f>0</f>
        <v>0</v>
      </c>
      <c r="E100" s="27">
        <f>0</f>
        <v>0</v>
      </c>
    </row>
    <row r="101" spans="1:5" ht="57.75" customHeight="1">
      <c r="A101" s="6" t="s">
        <v>160</v>
      </c>
      <c r="B101" s="7" t="s">
        <v>163</v>
      </c>
      <c r="C101" s="27">
        <f aca="true" t="shared" si="13" ref="C101:E102">C102</f>
        <v>4000000</v>
      </c>
      <c r="D101" s="27">
        <f t="shared" si="13"/>
        <v>0</v>
      </c>
      <c r="E101" s="27">
        <f t="shared" si="13"/>
        <v>0</v>
      </c>
    </row>
    <row r="102" spans="1:5" ht="75.75" customHeight="1">
      <c r="A102" s="6" t="s">
        <v>161</v>
      </c>
      <c r="B102" s="7" t="s">
        <v>164</v>
      </c>
      <c r="C102" s="27">
        <f t="shared" si="13"/>
        <v>4000000</v>
      </c>
      <c r="D102" s="27">
        <f t="shared" si="13"/>
        <v>0</v>
      </c>
      <c r="E102" s="27">
        <f t="shared" si="13"/>
        <v>0</v>
      </c>
    </row>
    <row r="103" spans="1:5" ht="76.5" customHeight="1">
      <c r="A103" s="6" t="s">
        <v>162</v>
      </c>
      <c r="B103" s="7" t="s">
        <v>164</v>
      </c>
      <c r="C103" s="27">
        <f>4000000</f>
        <v>4000000</v>
      </c>
      <c r="D103" s="27">
        <f>0</f>
        <v>0</v>
      </c>
      <c r="E103" s="27">
        <f>0</f>
        <v>0</v>
      </c>
    </row>
    <row r="104" spans="1:5" ht="21.75" customHeight="1">
      <c r="A104" s="6" t="s">
        <v>121</v>
      </c>
      <c r="B104" s="7" t="s">
        <v>119</v>
      </c>
      <c r="C104" s="27">
        <f aca="true" t="shared" si="14" ref="C104:E105">C105</f>
        <v>5615908</v>
      </c>
      <c r="D104" s="27">
        <f t="shared" si="14"/>
        <v>0</v>
      </c>
      <c r="E104" s="27">
        <f t="shared" si="14"/>
        <v>0</v>
      </c>
    </row>
    <row r="105" spans="1:5" ht="36.75" customHeight="1">
      <c r="A105" s="6" t="s">
        <v>122</v>
      </c>
      <c r="B105" s="7" t="s">
        <v>120</v>
      </c>
      <c r="C105" s="27">
        <f t="shared" si="14"/>
        <v>5615908</v>
      </c>
      <c r="D105" s="27">
        <f t="shared" si="14"/>
        <v>0</v>
      </c>
      <c r="E105" s="27">
        <f t="shared" si="14"/>
        <v>0</v>
      </c>
    </row>
    <row r="106" spans="1:5" ht="37.5" customHeight="1">
      <c r="A106" s="6" t="s">
        <v>123</v>
      </c>
      <c r="B106" s="7" t="s">
        <v>120</v>
      </c>
      <c r="C106" s="27">
        <f>5721151-105243</f>
        <v>5615908</v>
      </c>
      <c r="D106" s="34">
        <f>0</f>
        <v>0</v>
      </c>
      <c r="E106" s="34">
        <f>0</f>
        <v>0</v>
      </c>
    </row>
    <row r="107" spans="1:5" ht="37.5">
      <c r="A107" s="6" t="s">
        <v>124</v>
      </c>
      <c r="B107" s="7" t="s">
        <v>92</v>
      </c>
      <c r="C107" s="19">
        <f aca="true" t="shared" si="15" ref="C107:E109">C108</f>
        <v>3072</v>
      </c>
      <c r="D107" s="19">
        <f t="shared" si="15"/>
        <v>3211.43</v>
      </c>
      <c r="E107" s="19">
        <f t="shared" si="15"/>
        <v>3377.14</v>
      </c>
    </row>
    <row r="108" spans="1:5" ht="114" customHeight="1">
      <c r="A108" s="6" t="s">
        <v>125</v>
      </c>
      <c r="B108" s="7" t="s">
        <v>102</v>
      </c>
      <c r="C108" s="19">
        <f t="shared" si="15"/>
        <v>3072</v>
      </c>
      <c r="D108" s="19">
        <f t="shared" si="15"/>
        <v>3211.43</v>
      </c>
      <c r="E108" s="19">
        <f t="shared" si="15"/>
        <v>3377.14</v>
      </c>
    </row>
    <row r="109" spans="1:5" ht="131.25" customHeight="1">
      <c r="A109" s="8" t="s">
        <v>126</v>
      </c>
      <c r="B109" s="7" t="s">
        <v>103</v>
      </c>
      <c r="C109" s="19">
        <f t="shared" si="15"/>
        <v>3072</v>
      </c>
      <c r="D109" s="19">
        <f t="shared" si="15"/>
        <v>3211.43</v>
      </c>
      <c r="E109" s="19">
        <f t="shared" si="15"/>
        <v>3377.14</v>
      </c>
    </row>
    <row r="110" spans="1:5" ht="130.5" customHeight="1">
      <c r="A110" s="6" t="s">
        <v>127</v>
      </c>
      <c r="B110" s="7" t="s">
        <v>103</v>
      </c>
      <c r="C110" s="19">
        <f>3072</f>
        <v>3072</v>
      </c>
      <c r="D110" s="21">
        <f>3211.43</f>
        <v>3211.43</v>
      </c>
      <c r="E110" s="21">
        <f>3377.14</f>
        <v>3377.14</v>
      </c>
    </row>
    <row r="111" spans="1:5" s="25" customFormat="1" ht="113.25" customHeight="1">
      <c r="A111" s="3" t="s">
        <v>131</v>
      </c>
      <c r="B111" s="36" t="s">
        <v>130</v>
      </c>
      <c r="C111" s="18">
        <f aca="true" t="shared" si="16" ref="C111:E113">C112</f>
        <v>-181172.47999999995</v>
      </c>
      <c r="D111" s="18">
        <f t="shared" si="16"/>
        <v>0</v>
      </c>
      <c r="E111" s="18">
        <f t="shared" si="16"/>
        <v>0</v>
      </c>
    </row>
    <row r="112" spans="1:5" ht="76.5" customHeight="1">
      <c r="A112" s="6" t="s">
        <v>132</v>
      </c>
      <c r="B112" s="7" t="s">
        <v>133</v>
      </c>
      <c r="C112" s="19">
        <f t="shared" si="16"/>
        <v>-181172.47999999995</v>
      </c>
      <c r="D112" s="19">
        <f t="shared" si="16"/>
        <v>0</v>
      </c>
      <c r="E112" s="19">
        <f t="shared" si="16"/>
        <v>0</v>
      </c>
    </row>
    <row r="113" spans="1:5" ht="94.5" customHeight="1">
      <c r="A113" s="6" t="s">
        <v>134</v>
      </c>
      <c r="B113" s="7" t="s">
        <v>135</v>
      </c>
      <c r="C113" s="19">
        <f t="shared" si="16"/>
        <v>-181172.47999999995</v>
      </c>
      <c r="D113" s="19">
        <f t="shared" si="16"/>
        <v>0</v>
      </c>
      <c r="E113" s="19">
        <f t="shared" si="16"/>
        <v>0</v>
      </c>
    </row>
    <row r="114" spans="1:5" ht="94.5" customHeight="1">
      <c r="A114" s="6" t="s">
        <v>136</v>
      </c>
      <c r="B114" s="7" t="s">
        <v>135</v>
      </c>
      <c r="C114" s="19">
        <f>-5150753.96+5000000+(-30418.52)</f>
        <v>-181172.47999999995</v>
      </c>
      <c r="D114" s="21">
        <f>0</f>
        <v>0</v>
      </c>
      <c r="E114" s="21">
        <f>0</f>
        <v>0</v>
      </c>
    </row>
    <row r="115" spans="1:5" ht="18.75">
      <c r="A115" s="44" t="s">
        <v>128</v>
      </c>
      <c r="B115" s="44"/>
      <c r="C115" s="18">
        <f>C26+C88</f>
        <v>81323640.03999999</v>
      </c>
      <c r="D115" s="18">
        <f>D26+D88</f>
        <v>63463934.8</v>
      </c>
      <c r="E115" s="18">
        <f>E26+E88</f>
        <v>63464100.51</v>
      </c>
    </row>
    <row r="116" ht="18.75">
      <c r="E116" s="35" t="s">
        <v>189</v>
      </c>
    </row>
    <row r="117" ht="18.75">
      <c r="C117" s="28"/>
    </row>
    <row r="119" ht="18.75">
      <c r="C119" s="28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15:B115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2019-08-01T06:02:40Z</dcterms:modified>
  <cp:category/>
  <cp:version/>
  <cp:contentType/>
  <cp:contentStatus/>
</cp:coreProperties>
</file>