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1)'!$16:$16</definedName>
  </definedNames>
  <calcPr fullCalcOnLoad="1"/>
</workbook>
</file>

<file path=xl/sharedStrings.xml><?xml version="1.0" encoding="utf-8"?>
<sst xmlns="http://schemas.openxmlformats.org/spreadsheetml/2006/main" count="165" uniqueCount="151">
  <si>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</si>
  <si>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</si>
  <si>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</si>
  <si>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</si>
  <si>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</si>
  <si>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</si>
  <si>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</si>
  <si>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</si>
  <si>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</si>
  <si>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</si>
  <si>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</si>
  <si>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</si>
  <si>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</si>
  <si>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</si>
  <si>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</si>
  <si>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</si>
  <si>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</si>
  <si>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</si>
  <si>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</si>
  <si>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</si>
  <si>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</si>
  <si>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</si>
  <si>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</si>
  <si>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</si>
  <si>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</si>
  <si>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</si>
  <si>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</si>
  <si>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</si>
  <si>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</si>
  <si>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</si>
  <si>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</si>
  <si>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</si>
  <si>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</si>
  <si>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</si>
  <si>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</si>
  <si>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</si>
  <si>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</si>
  <si>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</si>
  <si>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</si>
  <si>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</si>
  <si>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</si>
  <si>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</si>
  <si>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</si>
  <si>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</si>
  <si>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</si>
  <si>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</si>
  <si>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</si>
  <si>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</si>
  <si>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</si>
  <si>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</si>
  <si>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</si>
  <si>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</si>
  <si>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</si>
  <si>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</si>
  <si>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</si>
  <si>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</si>
  <si>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</si>
  <si>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</si>
  <si>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</si>
  <si>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</si>
  <si>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</si>
  <si>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</si>
  <si>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</si>
  <si>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</si>
  <si>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</si>
  <si>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</si>
  <si>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</si>
  <si>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</si>
  <si>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</si>
  <si>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</si>
  <si>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</si>
  <si>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</si>
  <si>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</si>
  <si>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</si>
  <si>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</si>
  <si>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</si>
  <si>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</si>
  <si>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</si>
  <si>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</si>
  <si>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</si>
  <si>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</si>
  <si>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</si>
  <si>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</si>
  <si>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</si>
  <si>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</si>
  <si>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</si>
  <si>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</si>
  <si>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</si>
  <si>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</si>
  <si>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</si>
  <si>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</si>
  <si>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</si>
  <si>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</si>
  <si>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</si>
  <si>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</si>
  <si>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</si>
  <si>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</si>
  <si>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</si>
  <si>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</si>
  <si>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</si>
  <si>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</si>
  <si>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</si>
  <si>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</si>
  <si>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</si>
  <si>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</si>
  <si>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</si>
  <si>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</si>
  <si>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</si>
  <si>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</si>
  <si>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</si>
  <si>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</si>
  <si>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</si>
  <si>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</si>
  <si>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</si>
  <si>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</si>
  <si>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</si>
  <si>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</si>
  <si>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</si>
  <si>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</si>
  <si>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</si>
  <si>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</si>
  <si>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</si>
  <si>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</si>
  <si>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</si>
  <si>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</si>
  <si>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</si>
  <si>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</si>
  <si>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</si>
  <si>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</si>
  <si>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</si>
  <si>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</si>
  <si>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</si>
  <si>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</si>
  <si>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</si>
  <si>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</si>
  <si>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Приложение № 2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</si>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</sst>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shrinkToFit="1"/>
    </xf>
    <xf numFmtId="0" fontId="1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justify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shrinkToFit="1"/>
    </xf>
    <xf numFmtId="4" fontId="1" fillId="0" borderId="15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>
      <alignment horizontal="right" vertical="top" wrapText="1" shrinkToFit="1"/>
    </xf>
    <xf numFmtId="4" fontId="1" fillId="0" borderId="15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5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5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justify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center" wrapText="1"/>
    </xf>
    <xf numFmtId="4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 vertical="top"/>
    </xf>
    <xf numFmtId="0" fontId="1" fillId="0" borderId="15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35.125" style="2" customWidth="1"/>
    <col min="2" max="2" width="48.375" style="4" customWidth="1"/>
    <col min="3" max="3" width="19.375" style="4" customWidth="1"/>
    <col min="4" max="4" width="19.125" style="7" customWidth="1"/>
    <col min="5" max="5" width="18.875" style="4" customWidth="1"/>
    <col min="6" max="16384" width="9.125" style="4" customWidth="1"/>
  </cols>
  <sheetData>
    <row r="1" spans="2:5" ht="18.75">
      <c r="B1" s="3" t="s">
        <v>135</v>
      </c>
      <c r="C1" s="3"/>
      <c r="D1" s="3"/>
      <c r="E1" s="3"/>
    </row>
    <row r="2" spans="2:5" ht="18.75">
      <c r="B2" s="3" t="s">
        <v>93</v>
      </c>
      <c r="C2" s="3"/>
      <c r="D2" s="3"/>
      <c r="E2" s="3"/>
    </row>
    <row r="3" spans="2:5" ht="18.75">
      <c r="B3" s="3" t="s">
        <v>67</v>
      </c>
      <c r="C3" s="3"/>
      <c r="D3" s="3"/>
      <c r="E3" s="3"/>
    </row>
    <row r="4" spans="2:5" ht="18.75">
      <c r="B4" s="3" t="s">
        <v>28</v>
      </c>
      <c r="C4" s="3"/>
      <c r="D4" s="3"/>
      <c r="E4" s="3"/>
    </row>
    <row r="5" spans="2:5" ht="18.75">
      <c r="B5" s="3" t="s">
        <v>16</v>
      </c>
      <c r="C5" s="3"/>
      <c r="D5" s="3"/>
      <c r="E5" s="3"/>
    </row>
    <row r="6" spans="2:5" ht="18.75">
      <c r="B6" s="3" t="s">
        <v>17</v>
      </c>
      <c r="C6" s="3"/>
      <c r="D6" s="3"/>
      <c r="E6" s="3"/>
    </row>
    <row r="7" spans="2:5" ht="18.75">
      <c r="B7" s="3" t="s">
        <v>29</v>
      </c>
      <c r="C7" s="3"/>
      <c r="D7" s="3"/>
      <c r="E7" s="3"/>
    </row>
    <row r="8" spans="2:5" ht="18.75">
      <c r="B8" s="3" t="s">
        <v>136</v>
      </c>
      <c r="C8" s="3"/>
      <c r="D8" s="3"/>
      <c r="E8" s="3"/>
    </row>
    <row r="9" spans="2:5" ht="18.75">
      <c r="B9" s="3" t="s">
        <v>139</v>
      </c>
      <c r="C9" s="3"/>
      <c r="D9" s="3"/>
      <c r="E9" s="3"/>
    </row>
    <row r="10" spans="2:5" ht="18.75">
      <c r="B10" s="3" t="s">
        <v>150</v>
      </c>
      <c r="C10" s="3"/>
      <c r="D10" s="3"/>
      <c r="E10" s="3"/>
    </row>
    <row r="12" spans="1:5" ht="40.5" customHeight="1">
      <c r="A12" s="5" t="s">
        <v>137</v>
      </c>
      <c r="B12" s="5"/>
      <c r="C12" s="5"/>
      <c r="D12" s="5"/>
      <c r="E12" s="5"/>
    </row>
    <row r="13" spans="1:5" ht="18.75">
      <c r="A13" s="6"/>
      <c r="B13" s="6"/>
      <c r="E13" s="8" t="s">
        <v>18</v>
      </c>
    </row>
    <row r="14" spans="1:5" ht="18.75">
      <c r="A14" s="9" t="s">
        <v>94</v>
      </c>
      <c r="B14" s="10" t="s">
        <v>95</v>
      </c>
      <c r="C14" s="11" t="s">
        <v>87</v>
      </c>
      <c r="D14" s="12"/>
      <c r="E14" s="13"/>
    </row>
    <row r="15" spans="1:5" ht="39.75" customHeight="1">
      <c r="A15" s="14"/>
      <c r="B15" s="15"/>
      <c r="C15" s="16" t="s">
        <v>98</v>
      </c>
      <c r="D15" s="16" t="s">
        <v>125</v>
      </c>
      <c r="E15" s="16" t="s">
        <v>138</v>
      </c>
    </row>
    <row r="16" spans="1:5" ht="18.75">
      <c r="A16" s="17">
        <v>1</v>
      </c>
      <c r="B16" s="17">
        <v>2</v>
      </c>
      <c r="C16" s="18">
        <v>3</v>
      </c>
      <c r="D16" s="19">
        <v>4</v>
      </c>
      <c r="E16" s="19">
        <v>5</v>
      </c>
    </row>
    <row r="17" spans="1:5" ht="37.5">
      <c r="A17" s="20" t="s">
        <v>9</v>
      </c>
      <c r="B17" s="21" t="s">
        <v>27</v>
      </c>
      <c r="C17" s="22">
        <f>C18+C26+C40+C51+C62</f>
        <v>47796660.82</v>
      </c>
      <c r="D17" s="22">
        <f>D18+D26+D40+D51+D62</f>
        <v>47097160.82</v>
      </c>
      <c r="E17" s="22">
        <f>E18+E26+E40+E51+E62</f>
        <v>47097160.82</v>
      </c>
    </row>
    <row r="18" spans="1:5" ht="18.75">
      <c r="A18" s="20" t="s">
        <v>59</v>
      </c>
      <c r="B18" s="23" t="s">
        <v>68</v>
      </c>
      <c r="C18" s="22">
        <f>C19</f>
        <v>39825000</v>
      </c>
      <c r="D18" s="22">
        <f>D19</f>
        <v>39450500</v>
      </c>
      <c r="E18" s="22">
        <f>E19</f>
        <v>39450500</v>
      </c>
    </row>
    <row r="19" spans="1:5" ht="18.75">
      <c r="A19" s="19" t="s">
        <v>41</v>
      </c>
      <c r="B19" s="24" t="s">
        <v>69</v>
      </c>
      <c r="C19" s="25">
        <f>C20+C22+C24</f>
        <v>39825000</v>
      </c>
      <c r="D19" s="25">
        <f>D20+D22+D24</f>
        <v>39450500</v>
      </c>
      <c r="E19" s="25">
        <f>E20+E22+E24</f>
        <v>39450500</v>
      </c>
    </row>
    <row r="20" spans="1:5" ht="150">
      <c r="A20" s="19" t="s">
        <v>22</v>
      </c>
      <c r="B20" s="24" t="s">
        <v>70</v>
      </c>
      <c r="C20" s="26">
        <f>C21</f>
        <v>39600000</v>
      </c>
      <c r="D20" s="26">
        <f>D21</f>
        <v>39075000</v>
      </c>
      <c r="E20" s="26">
        <f>E21</f>
        <v>39075000</v>
      </c>
    </row>
    <row r="21" spans="1:5" ht="150">
      <c r="A21" s="19" t="s">
        <v>42</v>
      </c>
      <c r="B21" s="24" t="s">
        <v>70</v>
      </c>
      <c r="C21" s="26">
        <f>39600000</f>
        <v>39600000</v>
      </c>
      <c r="D21" s="27">
        <f>39075000</f>
        <v>39075000</v>
      </c>
      <c r="E21" s="27">
        <f>39075000</f>
        <v>39075000</v>
      </c>
    </row>
    <row r="22" spans="1:5" ht="206.25" customHeight="1">
      <c r="A22" s="19" t="s">
        <v>23</v>
      </c>
      <c r="B22" s="24" t="s">
        <v>30</v>
      </c>
      <c r="C22" s="26">
        <f>C23</f>
        <v>112500</v>
      </c>
      <c r="D22" s="26">
        <f>D23</f>
        <v>102500</v>
      </c>
      <c r="E22" s="26">
        <f>E23</f>
        <v>102500</v>
      </c>
    </row>
    <row r="23" spans="1:5" ht="205.5" customHeight="1">
      <c r="A23" s="19" t="s">
        <v>10</v>
      </c>
      <c r="B23" s="24" t="s">
        <v>30</v>
      </c>
      <c r="C23" s="28">
        <f>112500</f>
        <v>112500</v>
      </c>
      <c r="D23" s="27">
        <f>102500</f>
        <v>102500</v>
      </c>
      <c r="E23" s="27">
        <f>102500</f>
        <v>102500</v>
      </c>
    </row>
    <row r="24" spans="1:5" ht="93.75">
      <c r="A24" s="19" t="s">
        <v>60</v>
      </c>
      <c r="B24" s="24" t="s">
        <v>31</v>
      </c>
      <c r="C24" s="28">
        <f>C25</f>
        <v>112500</v>
      </c>
      <c r="D24" s="28">
        <f>D25</f>
        <v>273000</v>
      </c>
      <c r="E24" s="28">
        <f>E25</f>
        <v>273000</v>
      </c>
    </row>
    <row r="25" spans="1:5" ht="93.75">
      <c r="A25" s="19" t="s">
        <v>61</v>
      </c>
      <c r="B25" s="24" t="s">
        <v>31</v>
      </c>
      <c r="C25" s="29">
        <f>112500</f>
        <v>112500</v>
      </c>
      <c r="D25" s="27">
        <f>273000</f>
        <v>273000</v>
      </c>
      <c r="E25" s="27">
        <f>273000</f>
        <v>273000</v>
      </c>
    </row>
    <row r="26" spans="1:5" ht="75">
      <c r="A26" s="20" t="s">
        <v>62</v>
      </c>
      <c r="B26" s="23" t="s">
        <v>21</v>
      </c>
      <c r="C26" s="30">
        <f>C27</f>
        <v>2316660.8200000003</v>
      </c>
      <c r="D26" s="30">
        <f>D27</f>
        <v>2316660.8200000003</v>
      </c>
      <c r="E26" s="30">
        <f>E27</f>
        <v>2316660.8200000003</v>
      </c>
    </row>
    <row r="27" spans="1:5" ht="56.25">
      <c r="A27" s="19" t="s">
        <v>19</v>
      </c>
      <c r="B27" s="24" t="s">
        <v>32</v>
      </c>
      <c r="C27" s="29">
        <f>C28+C31+C34+C37</f>
        <v>2316660.8200000003</v>
      </c>
      <c r="D27" s="29">
        <f>D28+D31+D34+D37</f>
        <v>2316660.8200000003</v>
      </c>
      <c r="E27" s="29">
        <f>E28+E31+E34+E37</f>
        <v>2316660.8200000003</v>
      </c>
    </row>
    <row r="28" spans="1:5" ht="132.75" customHeight="1">
      <c r="A28" s="19" t="s">
        <v>26</v>
      </c>
      <c r="B28" s="24" t="s">
        <v>112</v>
      </c>
      <c r="C28" s="29">
        <f>C30</f>
        <v>837839.35</v>
      </c>
      <c r="D28" s="29">
        <f>D30</f>
        <v>837839.35</v>
      </c>
      <c r="E28" s="29">
        <f>E30</f>
        <v>837839.35</v>
      </c>
    </row>
    <row r="29" spans="1:5" ht="224.25" customHeight="1">
      <c r="A29" s="19" t="s">
        <v>111</v>
      </c>
      <c r="B29" s="31" t="s">
        <v>110</v>
      </c>
      <c r="C29" s="29">
        <f>C30</f>
        <v>837839.35</v>
      </c>
      <c r="D29" s="29">
        <f>D30</f>
        <v>837839.35</v>
      </c>
      <c r="E29" s="29">
        <f>E30</f>
        <v>837839.35</v>
      </c>
    </row>
    <row r="30" spans="1:5" s="32" customFormat="1" ht="224.25" customHeight="1">
      <c r="A30" s="17" t="s">
        <v>109</v>
      </c>
      <c r="B30" s="31" t="s">
        <v>110</v>
      </c>
      <c r="C30" s="29">
        <f>837839.35</f>
        <v>837839.35</v>
      </c>
      <c r="D30" s="27">
        <f>837839.35</f>
        <v>837839.35</v>
      </c>
      <c r="E30" s="27">
        <f>837839.35</f>
        <v>837839.35</v>
      </c>
    </row>
    <row r="31" spans="1:5" ht="168" customHeight="1">
      <c r="A31" s="19" t="s">
        <v>25</v>
      </c>
      <c r="B31" s="24" t="s">
        <v>116</v>
      </c>
      <c r="C31" s="29">
        <f>C33</f>
        <v>5363.51</v>
      </c>
      <c r="D31" s="29">
        <f>D33</f>
        <v>5363.51</v>
      </c>
      <c r="E31" s="29">
        <f>E33</f>
        <v>5363.51</v>
      </c>
    </row>
    <row r="32" spans="1:5" ht="261.75" customHeight="1">
      <c r="A32" s="19" t="s">
        <v>115</v>
      </c>
      <c r="B32" s="31" t="s">
        <v>114</v>
      </c>
      <c r="C32" s="29">
        <f>C33</f>
        <v>5363.51</v>
      </c>
      <c r="D32" s="29">
        <f>D33</f>
        <v>5363.51</v>
      </c>
      <c r="E32" s="29">
        <f>E33</f>
        <v>5363.51</v>
      </c>
    </row>
    <row r="33" spans="1:5" ht="261.75" customHeight="1">
      <c r="A33" s="19" t="s">
        <v>113</v>
      </c>
      <c r="B33" s="31" t="s">
        <v>114</v>
      </c>
      <c r="C33" s="29">
        <f>5363.51</f>
        <v>5363.51</v>
      </c>
      <c r="D33" s="27">
        <f>5363.51</f>
        <v>5363.51</v>
      </c>
      <c r="E33" s="27">
        <f>5363.51</f>
        <v>5363.51</v>
      </c>
    </row>
    <row r="34" spans="1:5" ht="148.5" customHeight="1">
      <c r="A34" s="19" t="s">
        <v>24</v>
      </c>
      <c r="B34" s="24" t="s">
        <v>120</v>
      </c>
      <c r="C34" s="29">
        <f aca="true" t="shared" si="0" ref="C34:E35">C35</f>
        <v>1625178.97</v>
      </c>
      <c r="D34" s="29">
        <f t="shared" si="0"/>
        <v>1625178.97</v>
      </c>
      <c r="E34" s="29">
        <f t="shared" si="0"/>
        <v>1625178.97</v>
      </c>
    </row>
    <row r="35" spans="1:5" ht="225" customHeight="1">
      <c r="A35" s="19" t="s">
        <v>119</v>
      </c>
      <c r="B35" s="31" t="s">
        <v>118</v>
      </c>
      <c r="C35" s="29">
        <f t="shared" si="0"/>
        <v>1625178.97</v>
      </c>
      <c r="D35" s="29">
        <f t="shared" si="0"/>
        <v>1625178.97</v>
      </c>
      <c r="E35" s="29">
        <f t="shared" si="0"/>
        <v>1625178.97</v>
      </c>
    </row>
    <row r="36" spans="1:5" ht="224.25" customHeight="1">
      <c r="A36" s="17" t="s">
        <v>117</v>
      </c>
      <c r="B36" s="31" t="s">
        <v>118</v>
      </c>
      <c r="C36" s="29">
        <f>1625178.97</f>
        <v>1625178.97</v>
      </c>
      <c r="D36" s="27">
        <f>1625178.97</f>
        <v>1625178.97</v>
      </c>
      <c r="E36" s="27">
        <f>1625178.97</f>
        <v>1625178.97</v>
      </c>
    </row>
    <row r="37" spans="1:5" ht="148.5" customHeight="1">
      <c r="A37" s="19" t="s">
        <v>43</v>
      </c>
      <c r="B37" s="24" t="s">
        <v>124</v>
      </c>
      <c r="C37" s="29">
        <f aca="true" t="shared" si="1" ref="C37:E38">C38</f>
        <v>-151721.01</v>
      </c>
      <c r="D37" s="29">
        <f t="shared" si="1"/>
        <v>-151721.01</v>
      </c>
      <c r="E37" s="29">
        <f t="shared" si="1"/>
        <v>-151721.01</v>
      </c>
    </row>
    <row r="38" spans="1:5" ht="226.5" customHeight="1">
      <c r="A38" s="19" t="s">
        <v>123</v>
      </c>
      <c r="B38" s="31" t="s">
        <v>122</v>
      </c>
      <c r="C38" s="29">
        <f t="shared" si="1"/>
        <v>-151721.01</v>
      </c>
      <c r="D38" s="29">
        <f t="shared" si="1"/>
        <v>-151721.01</v>
      </c>
      <c r="E38" s="29">
        <f t="shared" si="1"/>
        <v>-151721.01</v>
      </c>
    </row>
    <row r="39" spans="1:5" ht="225.75" customHeight="1">
      <c r="A39" s="17" t="s">
        <v>121</v>
      </c>
      <c r="B39" s="31" t="s">
        <v>122</v>
      </c>
      <c r="C39" s="29">
        <f>-151721.01</f>
        <v>-151721.01</v>
      </c>
      <c r="D39" s="27">
        <f>-151721.01</f>
        <v>-151721.01</v>
      </c>
      <c r="E39" s="27">
        <f>-151721.01</f>
        <v>-151721.01</v>
      </c>
    </row>
    <row r="40" spans="1:5" ht="18.75">
      <c r="A40" s="20" t="s">
        <v>44</v>
      </c>
      <c r="B40" s="23" t="s">
        <v>33</v>
      </c>
      <c r="C40" s="22">
        <f>C41+C44</f>
        <v>4025000</v>
      </c>
      <c r="D40" s="22">
        <f>D41+D44</f>
        <v>4000000</v>
      </c>
      <c r="E40" s="22">
        <f>E41+E44</f>
        <v>4000000</v>
      </c>
    </row>
    <row r="41" spans="1:5" ht="18.75">
      <c r="A41" s="19" t="s">
        <v>45</v>
      </c>
      <c r="B41" s="24" t="s">
        <v>34</v>
      </c>
      <c r="C41" s="25">
        <f aca="true" t="shared" si="2" ref="C41:E42">C42</f>
        <v>925000</v>
      </c>
      <c r="D41" s="25">
        <f t="shared" si="2"/>
        <v>1250000</v>
      </c>
      <c r="E41" s="25">
        <f t="shared" si="2"/>
        <v>1250000</v>
      </c>
    </row>
    <row r="42" spans="1:5" ht="93.75">
      <c r="A42" s="19" t="s">
        <v>46</v>
      </c>
      <c r="B42" s="24" t="s">
        <v>35</v>
      </c>
      <c r="C42" s="25">
        <f t="shared" si="2"/>
        <v>925000</v>
      </c>
      <c r="D42" s="25">
        <f t="shared" si="2"/>
        <v>1250000</v>
      </c>
      <c r="E42" s="25">
        <f t="shared" si="2"/>
        <v>1250000</v>
      </c>
    </row>
    <row r="43" spans="1:5" ht="93.75">
      <c r="A43" s="19" t="s">
        <v>47</v>
      </c>
      <c r="B43" s="24" t="s">
        <v>35</v>
      </c>
      <c r="C43" s="29">
        <f>925000</f>
        <v>925000</v>
      </c>
      <c r="D43" s="27">
        <f>1250000</f>
        <v>1250000</v>
      </c>
      <c r="E43" s="27">
        <f>1250000</f>
        <v>1250000</v>
      </c>
    </row>
    <row r="44" spans="1:5" ht="18.75">
      <c r="A44" s="19" t="s">
        <v>48</v>
      </c>
      <c r="B44" s="24" t="s">
        <v>36</v>
      </c>
      <c r="C44" s="25">
        <f>C45+C48</f>
        <v>3100000</v>
      </c>
      <c r="D44" s="25">
        <f>D45+D48</f>
        <v>2750000</v>
      </c>
      <c r="E44" s="25">
        <f>E45+E48</f>
        <v>2750000</v>
      </c>
    </row>
    <row r="45" spans="1:5" ht="18.75">
      <c r="A45" s="19" t="s">
        <v>49</v>
      </c>
      <c r="B45" s="24" t="s">
        <v>37</v>
      </c>
      <c r="C45" s="25">
        <f aca="true" t="shared" si="3" ref="C45:E46">C46</f>
        <v>1450000</v>
      </c>
      <c r="D45" s="25">
        <f t="shared" si="3"/>
        <v>1050000</v>
      </c>
      <c r="E45" s="25">
        <f t="shared" si="3"/>
        <v>1050000</v>
      </c>
    </row>
    <row r="46" spans="1:5" ht="75">
      <c r="A46" s="19" t="s">
        <v>50</v>
      </c>
      <c r="B46" s="24" t="s">
        <v>38</v>
      </c>
      <c r="C46" s="25">
        <f t="shared" si="3"/>
        <v>1450000</v>
      </c>
      <c r="D46" s="25">
        <f t="shared" si="3"/>
        <v>1050000</v>
      </c>
      <c r="E46" s="25">
        <f t="shared" si="3"/>
        <v>1050000</v>
      </c>
    </row>
    <row r="47" spans="1:5" ht="75">
      <c r="A47" s="19" t="s">
        <v>51</v>
      </c>
      <c r="B47" s="24" t="s">
        <v>38</v>
      </c>
      <c r="C47" s="25">
        <f>1450000</f>
        <v>1450000</v>
      </c>
      <c r="D47" s="27">
        <f>1050000</f>
        <v>1050000</v>
      </c>
      <c r="E47" s="27">
        <f>1050000</f>
        <v>1050000</v>
      </c>
    </row>
    <row r="48" spans="1:5" ht="18.75">
      <c r="A48" s="17" t="s">
        <v>57</v>
      </c>
      <c r="B48" s="24" t="s">
        <v>71</v>
      </c>
      <c r="C48" s="26">
        <f aca="true" t="shared" si="4" ref="C48:E49">C49</f>
        <v>1650000</v>
      </c>
      <c r="D48" s="26">
        <f t="shared" si="4"/>
        <v>1700000</v>
      </c>
      <c r="E48" s="26">
        <f t="shared" si="4"/>
        <v>1700000</v>
      </c>
    </row>
    <row r="49" spans="1:5" ht="75">
      <c r="A49" s="19" t="s">
        <v>52</v>
      </c>
      <c r="B49" s="24" t="s">
        <v>39</v>
      </c>
      <c r="C49" s="26">
        <f t="shared" si="4"/>
        <v>1650000</v>
      </c>
      <c r="D49" s="26">
        <f t="shared" si="4"/>
        <v>1700000</v>
      </c>
      <c r="E49" s="26">
        <f t="shared" si="4"/>
        <v>1700000</v>
      </c>
    </row>
    <row r="50" spans="1:5" ht="75">
      <c r="A50" s="19" t="s">
        <v>53</v>
      </c>
      <c r="B50" s="24" t="s">
        <v>39</v>
      </c>
      <c r="C50" s="26">
        <f>1650000</f>
        <v>1650000</v>
      </c>
      <c r="D50" s="27">
        <f>1700000</f>
        <v>1700000</v>
      </c>
      <c r="E50" s="27">
        <f>1700000</f>
        <v>1700000</v>
      </c>
    </row>
    <row r="51" spans="1:5" ht="93.75">
      <c r="A51" s="20" t="s">
        <v>11</v>
      </c>
      <c r="B51" s="23" t="s">
        <v>72</v>
      </c>
      <c r="C51" s="30">
        <f>C52</f>
        <v>1590000</v>
      </c>
      <c r="D51" s="30">
        <f>D52</f>
        <v>1290000</v>
      </c>
      <c r="E51" s="30">
        <f>E52</f>
        <v>1290000</v>
      </c>
    </row>
    <row r="52" spans="1:5" ht="170.25" customHeight="1">
      <c r="A52" s="19" t="s">
        <v>12</v>
      </c>
      <c r="B52" s="24" t="s">
        <v>85</v>
      </c>
      <c r="C52" s="29">
        <f>C53+C56+C59</f>
        <v>1590000</v>
      </c>
      <c r="D52" s="29">
        <f>D53+D56+D59</f>
        <v>1290000</v>
      </c>
      <c r="E52" s="29">
        <f>E53+E56+E59</f>
        <v>1290000</v>
      </c>
    </row>
    <row r="53" spans="1:5" ht="131.25">
      <c r="A53" s="19" t="s">
        <v>14</v>
      </c>
      <c r="B53" s="24" t="s">
        <v>8</v>
      </c>
      <c r="C53" s="29">
        <f aca="true" t="shared" si="5" ref="C53:E54">C54</f>
        <v>700000</v>
      </c>
      <c r="D53" s="29">
        <f t="shared" si="5"/>
        <v>700000</v>
      </c>
      <c r="E53" s="29">
        <f t="shared" si="5"/>
        <v>700000</v>
      </c>
    </row>
    <row r="54" spans="1:5" ht="152.25" customHeight="1">
      <c r="A54" s="19" t="s">
        <v>55</v>
      </c>
      <c r="B54" s="24" t="s">
        <v>73</v>
      </c>
      <c r="C54" s="25">
        <f t="shared" si="5"/>
        <v>700000</v>
      </c>
      <c r="D54" s="25">
        <f t="shared" si="5"/>
        <v>700000</v>
      </c>
      <c r="E54" s="25">
        <f t="shared" si="5"/>
        <v>700000</v>
      </c>
    </row>
    <row r="55" spans="1:5" ht="151.5" customHeight="1">
      <c r="A55" s="19" t="s">
        <v>88</v>
      </c>
      <c r="B55" s="33" t="s">
        <v>74</v>
      </c>
      <c r="C55" s="26">
        <f>700000</f>
        <v>700000</v>
      </c>
      <c r="D55" s="27">
        <f>700000</f>
        <v>700000</v>
      </c>
      <c r="E55" s="27">
        <f>700000</f>
        <v>700000</v>
      </c>
    </row>
    <row r="56" spans="1:5" ht="152.25" customHeight="1">
      <c r="A56" s="34" t="s">
        <v>58</v>
      </c>
      <c r="B56" s="24" t="s">
        <v>75</v>
      </c>
      <c r="C56" s="29">
        <f>C57</f>
        <v>90000</v>
      </c>
      <c r="D56" s="29">
        <f>D57</f>
        <v>90000</v>
      </c>
      <c r="E56" s="29">
        <f>E57</f>
        <v>90000</v>
      </c>
    </row>
    <row r="57" spans="1:5" ht="150">
      <c r="A57" s="19" t="s">
        <v>54</v>
      </c>
      <c r="B57" s="24" t="s">
        <v>76</v>
      </c>
      <c r="C57" s="29">
        <f>SUM(C58:C58)</f>
        <v>90000</v>
      </c>
      <c r="D57" s="29">
        <f>SUM(D58:D58)</f>
        <v>90000</v>
      </c>
      <c r="E57" s="29">
        <f>SUM(E58:E58)</f>
        <v>90000</v>
      </c>
    </row>
    <row r="58" spans="1:5" ht="150">
      <c r="A58" s="19" t="s">
        <v>126</v>
      </c>
      <c r="B58" s="24" t="s">
        <v>77</v>
      </c>
      <c r="C58" s="29">
        <f>90000</f>
        <v>90000</v>
      </c>
      <c r="D58" s="29">
        <f>90000</f>
        <v>90000</v>
      </c>
      <c r="E58" s="29">
        <f>90000</f>
        <v>90000</v>
      </c>
    </row>
    <row r="59" spans="1:5" ht="168.75">
      <c r="A59" s="19" t="s">
        <v>15</v>
      </c>
      <c r="B59" s="33" t="s">
        <v>78</v>
      </c>
      <c r="C59" s="29">
        <f>C60</f>
        <v>800000</v>
      </c>
      <c r="D59" s="29">
        <f>D60</f>
        <v>500000</v>
      </c>
      <c r="E59" s="29">
        <f>E60</f>
        <v>500000</v>
      </c>
    </row>
    <row r="60" spans="1:5" ht="132" customHeight="1">
      <c r="A60" s="19" t="s">
        <v>56</v>
      </c>
      <c r="B60" s="24" t="s">
        <v>79</v>
      </c>
      <c r="C60" s="29">
        <f>SUM(C61:C61)</f>
        <v>800000</v>
      </c>
      <c r="D60" s="29">
        <f>SUM(D61:D61)</f>
        <v>500000</v>
      </c>
      <c r="E60" s="29">
        <f>SUM(E61:E61)</f>
        <v>500000</v>
      </c>
    </row>
    <row r="61" spans="1:5" ht="132.75" customHeight="1">
      <c r="A61" s="19" t="s">
        <v>127</v>
      </c>
      <c r="B61" s="24" t="s">
        <v>80</v>
      </c>
      <c r="C61" s="29">
        <v>800000</v>
      </c>
      <c r="D61" s="29">
        <f>500000</f>
        <v>500000</v>
      </c>
      <c r="E61" s="29">
        <f>500000</f>
        <v>500000</v>
      </c>
    </row>
    <row r="62" spans="1:5" ht="56.25">
      <c r="A62" s="20" t="s">
        <v>63</v>
      </c>
      <c r="B62" s="21" t="s">
        <v>81</v>
      </c>
      <c r="C62" s="30">
        <f>C63</f>
        <v>40000</v>
      </c>
      <c r="D62" s="30">
        <f>D63</f>
        <v>40000</v>
      </c>
      <c r="E62" s="30">
        <f>E63</f>
        <v>40000</v>
      </c>
    </row>
    <row r="63" spans="1:5" s="32" customFormat="1" ht="75">
      <c r="A63" s="19" t="s">
        <v>64</v>
      </c>
      <c r="B63" s="24" t="s">
        <v>82</v>
      </c>
      <c r="C63" s="29">
        <f>C64</f>
        <v>40000</v>
      </c>
      <c r="D63" s="29">
        <f aca="true" t="shared" si="6" ref="D63:E65">D64</f>
        <v>40000</v>
      </c>
      <c r="E63" s="29">
        <f t="shared" si="6"/>
        <v>40000</v>
      </c>
    </row>
    <row r="64" spans="1:5" ht="75">
      <c r="A64" s="19" t="s">
        <v>65</v>
      </c>
      <c r="B64" s="35" t="s">
        <v>83</v>
      </c>
      <c r="C64" s="29">
        <f>C65</f>
        <v>40000</v>
      </c>
      <c r="D64" s="29">
        <f t="shared" si="6"/>
        <v>40000</v>
      </c>
      <c r="E64" s="29">
        <f t="shared" si="6"/>
        <v>40000</v>
      </c>
    </row>
    <row r="65" spans="1:5" ht="93.75">
      <c r="A65" s="19" t="s">
        <v>66</v>
      </c>
      <c r="B65" s="24" t="s">
        <v>86</v>
      </c>
      <c r="C65" s="29">
        <f>C66</f>
        <v>40000</v>
      </c>
      <c r="D65" s="29">
        <f t="shared" si="6"/>
        <v>40000</v>
      </c>
      <c r="E65" s="29">
        <f t="shared" si="6"/>
        <v>40000</v>
      </c>
    </row>
    <row r="66" spans="1:5" ht="93.75">
      <c r="A66" s="36" t="s">
        <v>89</v>
      </c>
      <c r="B66" s="33" t="s">
        <v>84</v>
      </c>
      <c r="C66" s="37">
        <f>40000</f>
        <v>40000</v>
      </c>
      <c r="D66" s="38">
        <f>40000</f>
        <v>40000</v>
      </c>
      <c r="E66" s="38">
        <f>40000</f>
        <v>40000</v>
      </c>
    </row>
    <row r="67" spans="1:5" s="42" customFormat="1" ht="26.25" customHeight="1">
      <c r="A67" s="39" t="s">
        <v>13</v>
      </c>
      <c r="B67" s="40" t="s">
        <v>90</v>
      </c>
      <c r="C67" s="41">
        <f>C68</f>
        <v>44918989.36</v>
      </c>
      <c r="D67" s="41">
        <f>D68</f>
        <v>22057985.62</v>
      </c>
      <c r="E67" s="41">
        <f>E68</f>
        <v>18164100</v>
      </c>
    </row>
    <row r="68" spans="1:5" ht="75.75" customHeight="1">
      <c r="A68" s="20" t="s">
        <v>20</v>
      </c>
      <c r="B68" s="23" t="s">
        <v>91</v>
      </c>
      <c r="C68" s="43">
        <f>C69+C76</f>
        <v>44918989.36</v>
      </c>
      <c r="D68" s="43">
        <f>D69+D76</f>
        <v>22057985.62</v>
      </c>
      <c r="E68" s="43">
        <f>E69+E76</f>
        <v>18164100</v>
      </c>
    </row>
    <row r="69" spans="1:5" ht="37.5">
      <c r="A69" s="19" t="s">
        <v>99</v>
      </c>
      <c r="B69" s="44" t="s">
        <v>92</v>
      </c>
      <c r="C69" s="27">
        <f>C70+C73</f>
        <v>25183050</v>
      </c>
      <c r="D69" s="27">
        <f>D70+D73</f>
        <v>18572900</v>
      </c>
      <c r="E69" s="27">
        <f>E70+E73</f>
        <v>18164100</v>
      </c>
    </row>
    <row r="70" spans="1:5" ht="37.5">
      <c r="A70" s="19" t="s">
        <v>100</v>
      </c>
      <c r="B70" s="2" t="s">
        <v>40</v>
      </c>
      <c r="C70" s="27">
        <f aca="true" t="shared" si="7" ref="C70:E71">C71</f>
        <v>22292900</v>
      </c>
      <c r="D70" s="27">
        <f t="shared" si="7"/>
        <v>18572900</v>
      </c>
      <c r="E70" s="27">
        <f t="shared" si="7"/>
        <v>18164100</v>
      </c>
    </row>
    <row r="71" spans="1:5" ht="77.25" customHeight="1">
      <c r="A71" s="19" t="s">
        <v>101</v>
      </c>
      <c r="B71" s="24" t="s">
        <v>129</v>
      </c>
      <c r="C71" s="25">
        <f t="shared" si="7"/>
        <v>22292900</v>
      </c>
      <c r="D71" s="25">
        <f t="shared" si="7"/>
        <v>18572900</v>
      </c>
      <c r="E71" s="25">
        <f t="shared" si="7"/>
        <v>18164100</v>
      </c>
    </row>
    <row r="72" spans="1:5" ht="75.75" customHeight="1">
      <c r="A72" s="19" t="s">
        <v>102</v>
      </c>
      <c r="B72" s="24" t="s">
        <v>128</v>
      </c>
      <c r="C72" s="25">
        <f>21534400+758500</f>
        <v>22292900</v>
      </c>
      <c r="D72" s="27">
        <f>18572900</f>
        <v>18572900</v>
      </c>
      <c r="E72" s="27">
        <f>18572900-408800</f>
        <v>18164100</v>
      </c>
    </row>
    <row r="73" spans="1:5" ht="55.5" customHeight="1">
      <c r="A73" s="19" t="s">
        <v>103</v>
      </c>
      <c r="B73" s="24" t="s">
        <v>96</v>
      </c>
      <c r="C73" s="45">
        <f aca="true" t="shared" si="8" ref="C73:E74">C74</f>
        <v>2890150</v>
      </c>
      <c r="D73" s="45">
        <f t="shared" si="8"/>
        <v>0</v>
      </c>
      <c r="E73" s="45">
        <f t="shared" si="8"/>
        <v>0</v>
      </c>
    </row>
    <row r="74" spans="1:5" ht="74.25" customHeight="1">
      <c r="A74" s="19" t="s">
        <v>104</v>
      </c>
      <c r="B74" s="24" t="s">
        <v>97</v>
      </c>
      <c r="C74" s="45">
        <f t="shared" si="8"/>
        <v>2890150</v>
      </c>
      <c r="D74" s="45">
        <f t="shared" si="8"/>
        <v>0</v>
      </c>
      <c r="E74" s="45">
        <f t="shared" si="8"/>
        <v>0</v>
      </c>
    </row>
    <row r="75" spans="1:5" ht="74.25" customHeight="1">
      <c r="A75" s="19" t="s">
        <v>105</v>
      </c>
      <c r="B75" s="24" t="s">
        <v>97</v>
      </c>
      <c r="C75" s="45">
        <f>2300010+590140</f>
        <v>2890150</v>
      </c>
      <c r="D75" s="38">
        <f>0</f>
        <v>0</v>
      </c>
      <c r="E75" s="38">
        <f>0</f>
        <v>0</v>
      </c>
    </row>
    <row r="76" spans="1:5" ht="57.75" customHeight="1">
      <c r="A76" s="19" t="s">
        <v>107</v>
      </c>
      <c r="B76" s="24" t="s">
        <v>106</v>
      </c>
      <c r="C76" s="45">
        <f>C77+C80+C83</f>
        <v>19735939.36</v>
      </c>
      <c r="D76" s="45">
        <f>D77+D80+D83</f>
        <v>3485085.62</v>
      </c>
      <c r="E76" s="45">
        <f>E77+E80+E83</f>
        <v>0</v>
      </c>
    </row>
    <row r="77" spans="1:5" ht="170.25" customHeight="1">
      <c r="A77" s="19" t="s">
        <v>130</v>
      </c>
      <c r="B77" s="31" t="s">
        <v>134</v>
      </c>
      <c r="C77" s="45">
        <f aca="true" t="shared" si="9" ref="C77:E78">C78</f>
        <v>3284665.36</v>
      </c>
      <c r="D77" s="45">
        <f t="shared" si="9"/>
        <v>3485085.62</v>
      </c>
      <c r="E77" s="45">
        <f t="shared" si="9"/>
        <v>0</v>
      </c>
    </row>
    <row r="78" spans="1:5" ht="188.25" customHeight="1">
      <c r="A78" s="19" t="s">
        <v>131</v>
      </c>
      <c r="B78" s="31" t="s">
        <v>132</v>
      </c>
      <c r="C78" s="45">
        <f t="shared" si="9"/>
        <v>3284665.36</v>
      </c>
      <c r="D78" s="45">
        <f t="shared" si="9"/>
        <v>3485085.62</v>
      </c>
      <c r="E78" s="45">
        <f t="shared" si="9"/>
        <v>0</v>
      </c>
    </row>
    <row r="79" spans="1:5" ht="186.75" customHeight="1">
      <c r="A79" s="19" t="s">
        <v>133</v>
      </c>
      <c r="B79" s="31" t="s">
        <v>132</v>
      </c>
      <c r="C79" s="45">
        <f>3284665.36</f>
        <v>3284665.36</v>
      </c>
      <c r="D79" s="45">
        <f>3485085.62</f>
        <v>3485085.62</v>
      </c>
      <c r="E79" s="45">
        <f>0</f>
        <v>0</v>
      </c>
    </row>
    <row r="80" spans="1:5" ht="57.75" customHeight="1">
      <c r="A80" s="19" t="s">
        <v>140</v>
      </c>
      <c r="B80" s="31" t="s">
        <v>141</v>
      </c>
      <c r="C80" s="45">
        <f aca="true" t="shared" si="10" ref="C80:E81">C81</f>
        <v>10000000</v>
      </c>
      <c r="D80" s="45">
        <f t="shared" si="10"/>
        <v>0</v>
      </c>
      <c r="E80" s="45">
        <f t="shared" si="10"/>
        <v>0</v>
      </c>
    </row>
    <row r="81" spans="1:5" ht="78" customHeight="1">
      <c r="A81" s="19" t="s">
        <v>142</v>
      </c>
      <c r="B81" s="31" t="s">
        <v>143</v>
      </c>
      <c r="C81" s="45">
        <f t="shared" si="10"/>
        <v>10000000</v>
      </c>
      <c r="D81" s="45">
        <f t="shared" si="10"/>
        <v>0</v>
      </c>
      <c r="E81" s="45">
        <f t="shared" si="10"/>
        <v>0</v>
      </c>
    </row>
    <row r="82" spans="1:5" ht="79.5" customHeight="1">
      <c r="A82" s="19" t="s">
        <v>144</v>
      </c>
      <c r="B82" s="31" t="s">
        <v>143</v>
      </c>
      <c r="C82" s="45">
        <f>10000000</f>
        <v>10000000</v>
      </c>
      <c r="D82" s="45">
        <f>0</f>
        <v>0</v>
      </c>
      <c r="E82" s="45">
        <f>0</f>
        <v>0</v>
      </c>
    </row>
    <row r="83" spans="1:5" ht="23.25" customHeight="1">
      <c r="A83" s="19" t="s">
        <v>145</v>
      </c>
      <c r="B83" s="31" t="s">
        <v>146</v>
      </c>
      <c r="C83" s="45">
        <f aca="true" t="shared" si="11" ref="C83:E84">C84</f>
        <v>6451274</v>
      </c>
      <c r="D83" s="45">
        <f t="shared" si="11"/>
        <v>0</v>
      </c>
      <c r="E83" s="45">
        <f t="shared" si="11"/>
        <v>0</v>
      </c>
    </row>
    <row r="84" spans="1:5" ht="39" customHeight="1">
      <c r="A84" s="19" t="s">
        <v>147</v>
      </c>
      <c r="B84" s="31" t="s">
        <v>148</v>
      </c>
      <c r="C84" s="45">
        <f t="shared" si="11"/>
        <v>6451274</v>
      </c>
      <c r="D84" s="45">
        <f t="shared" si="11"/>
        <v>0</v>
      </c>
      <c r="E84" s="45">
        <f t="shared" si="11"/>
        <v>0</v>
      </c>
    </row>
    <row r="85" spans="1:5" ht="37.5" customHeight="1">
      <c r="A85" s="19" t="s">
        <v>149</v>
      </c>
      <c r="B85" s="31" t="s">
        <v>148</v>
      </c>
      <c r="C85" s="45">
        <f>4637651+813623+1000000</f>
        <v>6451274</v>
      </c>
      <c r="D85" s="45">
        <f>0</f>
        <v>0</v>
      </c>
      <c r="E85" s="45">
        <f>0</f>
        <v>0</v>
      </c>
    </row>
    <row r="86" spans="1:5" ht="18.75">
      <c r="A86" s="46" t="s">
        <v>108</v>
      </c>
      <c r="B86" s="46"/>
      <c r="C86" s="22">
        <f>C17+C67</f>
        <v>92715650.18</v>
      </c>
      <c r="D86" s="22">
        <f>D17+D67</f>
        <v>69155146.44</v>
      </c>
      <c r="E86" s="22">
        <f>E17+E67</f>
        <v>65261260.82</v>
      </c>
    </row>
    <row r="87" ht="18.75">
      <c r="E87" s="47"/>
    </row>
    <row r="88" ht="18.75">
      <c r="C88" s="48"/>
    </row>
    <row r="90" ht="18.75">
      <c r="C90" s="48"/>
    </row>
  </sheetData>
  <sheetProtection/>
  <mergeCells count="15">
    <mergeCell ref="B7:E7"/>
    <mergeCell ref="B1:E1"/>
    <mergeCell ref="B2:E2"/>
    <mergeCell ref="B3:E3"/>
    <mergeCell ref="B4:E4"/>
    <mergeCell ref="B5:E5"/>
    <mergeCell ref="B6:E6"/>
    <mergeCell ref="B8:E8"/>
    <mergeCell ref="A86:B86"/>
    <mergeCell ref="A14:A15"/>
    <mergeCell ref="B14:B15"/>
    <mergeCell ref="C14:E14"/>
    <mergeCell ref="B10:E10"/>
    <mergeCell ref="B9:E9"/>
    <mergeCell ref="A12:E1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2020-09-09T11:37:19Z</cp:lastPrinted>
  <dcterms:created xsi:type="dcterms:W3CDTF">2009-08-21T08:27:43Z</dcterms:created>
  <dcterms:modified xsi:type="dcterms:W3CDTF">2020-12-24T11:10:30Z</dcterms:modified>
  <cp:category/>
  <cp:version/>
  <cp:contentType/>
  <cp:contentStatus/>
</cp:coreProperties>
</file>