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<sst xmlns="http://schemas.openxmlformats.org/spreadsheetml/2006/main" count="77" uniqueCount="77">
  <si>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</si>
  <si>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</si>
  <si>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</si>
  <si>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</si>
  <si>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</si>
  <si>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</si>
  <si>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</si>
  <si>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</si>
  <si>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</si>
  <si>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</si>
  <si>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</si>
  <si>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</si>
  <si>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</si>
  <si>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</si>
  <si>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</si>
  <si>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</si>
  <si>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</si>
  <si>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</si>
  <si>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</si>
  <si>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</si>
  <si>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</si>
  <si>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</si>
  <si>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</si>
  <si>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</si>
  <si>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</si>
  <si>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</si>
  <si>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</si>
  <si>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</si>
  <si>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</si>
  <si>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</si>
  <si>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</si>
  <si>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</si>
  <si>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</si>
  <si>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</si>
  <si>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</si>
  <si>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</si>
  <si>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</si>
  <si>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</si>
  <si>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</si>
  <si>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</si>
  <si>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</si>
  <si>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</si>
  <si>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</si>
  <si>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</si>
  <si>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</si>
  <si>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</si>
  <si>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</si>
  <si>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</si>
  <si>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</si>
  <si>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</si>
  <si>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</si>
  <si>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</si>
  <si>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</si>
  <si>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</si>
  <si>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</si>
  <si>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</si>
  <si>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</si>
  <si>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</si>
  <si>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</si>
  <si>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</si>
  <si>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</si>
  <si>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</si>
  <si>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</si>
  <si>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</si>
  <si>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</si>
  <si>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</si>
  <si>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</si>
  <si>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</si>
  <si>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</si>
  <si>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</si>
  <si>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</si>
  <si>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</si>
  <si>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</si>
  <si>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</si>
  <si>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</si>
  <si>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6</t>
  </si>
  <si>
    <r>
      <t>от</t>
    </r>
    <r>
      <rPr>
        <u val="single"/>
        <sz val="14"/>
        <rFont val="Times New Roman"/>
        <family val="1"/>
      </rPr>
      <t xml:space="preserve"> 15.09.2022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</si>
</sst>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center" wrapTex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 customHeight="1">
      <c r="A1" s="1" t="s">
        <v>75</v>
      </c>
      <c r="B1" s="1"/>
      <c r="C1" s="1"/>
      <c r="D1" s="1"/>
      <c r="E1" s="1"/>
    </row>
    <row r="2" spans="1:5" ht="18.75" customHeight="1">
      <c r="A2" s="1" t="s">
        <v>67</v>
      </c>
      <c r="B2" s="1"/>
      <c r="C2" s="1"/>
      <c r="D2" s="1"/>
      <c r="E2" s="1"/>
    </row>
    <row r="3" spans="1:5" ht="18.75" customHeight="1">
      <c r="A3" s="1" t="s">
        <v>68</v>
      </c>
      <c r="B3" s="1"/>
      <c r="C3" s="1"/>
      <c r="D3" s="1"/>
      <c r="E3" s="1"/>
    </row>
    <row r="4" spans="1:5" ht="18.75" customHeight="1">
      <c r="A4" s="1" t="s">
        <v>69</v>
      </c>
      <c r="B4" s="1"/>
      <c r="C4" s="1"/>
      <c r="D4" s="1"/>
      <c r="E4" s="1"/>
    </row>
    <row r="5" spans="1:5" ht="76.5" customHeight="1">
      <c r="A5" s="1" t="s">
        <v>70</v>
      </c>
      <c r="B5" s="1"/>
      <c r="C5" s="1"/>
      <c r="D5" s="1"/>
      <c r="E5" s="1"/>
    </row>
    <row r="6" spans="1:5" ht="18.75" customHeight="1">
      <c r="A6" s="1" t="s">
        <v>71</v>
      </c>
      <c r="B6" s="1"/>
      <c r="C6" s="1"/>
      <c r="D6" s="1"/>
      <c r="E6" s="1"/>
    </row>
    <row r="7" spans="1:5" ht="18.75" customHeight="1">
      <c r="A7" s="1" t="s">
        <v>72</v>
      </c>
      <c r="B7" s="1"/>
      <c r="C7" s="1"/>
      <c r="D7" s="1"/>
      <c r="E7" s="1"/>
    </row>
    <row r="8" spans="1:5" ht="18.75" customHeight="1">
      <c r="A8" s="1" t="s">
        <v>76</v>
      </c>
      <c r="B8" s="1"/>
      <c r="C8" s="1"/>
      <c r="D8" s="1"/>
      <c r="E8" s="1"/>
    </row>
    <row r="9" spans="1:5" ht="15">
      <c r="A9" s="3"/>
      <c r="B9" s="4"/>
      <c r="C9" s="4"/>
      <c r="D9" s="4"/>
      <c r="E9" s="4"/>
    </row>
    <row r="11" spans="1:5" ht="18.75">
      <c r="A11" s="5" t="s">
        <v>65</v>
      </c>
      <c r="B11" s="5"/>
      <c r="C11" s="5"/>
      <c r="D11" s="5"/>
      <c r="E11" s="5"/>
    </row>
    <row r="12" spans="1:5" ht="18.75">
      <c r="A12" s="5" t="s">
        <v>52</v>
      </c>
      <c r="B12" s="5"/>
      <c r="C12" s="5"/>
      <c r="D12" s="5"/>
      <c r="E12" s="5"/>
    </row>
    <row r="13" spans="1:5" ht="18.75">
      <c r="A13" s="5" t="s">
        <v>17</v>
      </c>
      <c r="B13" s="5"/>
      <c r="C13" s="5"/>
      <c r="D13" s="5"/>
      <c r="E13" s="5"/>
    </row>
    <row r="14" spans="1:5" ht="18.75">
      <c r="A14" s="5" t="s">
        <v>18</v>
      </c>
      <c r="B14" s="5"/>
      <c r="C14" s="5"/>
      <c r="D14" s="5"/>
      <c r="E14" s="5"/>
    </row>
    <row r="15" spans="1:5" ht="18.75">
      <c r="A15" s="5" t="s">
        <v>19</v>
      </c>
      <c r="B15" s="5"/>
      <c r="C15" s="5"/>
      <c r="D15" s="5"/>
      <c r="E15" s="5"/>
    </row>
    <row r="16" spans="1:5" ht="75" customHeight="1">
      <c r="A16" s="6" t="s">
        <v>59</v>
      </c>
      <c r="B16" s="6"/>
      <c r="C16" s="6"/>
      <c r="D16" s="6"/>
      <c r="E16" s="6"/>
    </row>
    <row r="17" spans="1:5" ht="20.25" customHeight="1">
      <c r="A17" s="5" t="s">
        <v>64</v>
      </c>
      <c r="B17" s="5"/>
      <c r="C17" s="5"/>
      <c r="D17" s="5"/>
      <c r="E17" s="5"/>
    </row>
    <row r="18" ht="18.75">
      <c r="A18" s="7"/>
    </row>
    <row r="19" spans="1:5" ht="57.75" customHeight="1">
      <c r="A19" s="8" t="s">
        <v>60</v>
      </c>
      <c r="B19" s="8"/>
      <c r="C19" s="8"/>
      <c r="D19" s="8"/>
      <c r="E19" s="8"/>
    </row>
    <row r="20" spans="1:5" s="12" customFormat="1" ht="14.25" customHeight="1">
      <c r="A20" s="9"/>
      <c r="B20" s="10"/>
      <c r="C20" s="11"/>
      <c r="D20" s="11"/>
      <c r="E20" s="11"/>
    </row>
    <row r="21" spans="1:5" ht="19.5" customHeight="1">
      <c r="A21" s="13" t="s">
        <v>0</v>
      </c>
      <c r="B21" s="14" t="s">
        <v>1</v>
      </c>
      <c r="C21" s="13" t="s">
        <v>2</v>
      </c>
      <c r="D21" s="13"/>
      <c r="E21" s="13"/>
    </row>
    <row r="22" spans="1:5" ht="18.75" customHeight="1">
      <c r="A22" s="13"/>
      <c r="B22" s="15"/>
      <c r="C22" s="16" t="s">
        <v>53</v>
      </c>
      <c r="D22" s="16" t="s">
        <v>58</v>
      </c>
      <c r="E22" s="16" t="s">
        <v>61</v>
      </c>
    </row>
    <row r="23" spans="1:5" ht="18.75">
      <c r="A23" s="17">
        <v>1</v>
      </c>
      <c r="B23" s="18">
        <v>2</v>
      </c>
      <c r="C23" s="16">
        <v>3</v>
      </c>
      <c r="D23" s="16">
        <v>4</v>
      </c>
      <c r="E23" s="16">
        <v>5</v>
      </c>
    </row>
    <row r="24" spans="1:5" s="22" customFormat="1" ht="20.25" customHeight="1">
      <c r="A24" s="19" t="s">
        <v>12</v>
      </c>
      <c r="B24" s="20" t="s">
        <v>40</v>
      </c>
      <c r="C24" s="21">
        <f>SUM(C25:C29)</f>
        <v>8205661.1899999995</v>
      </c>
      <c r="D24" s="21">
        <f>SUM(D25:D29)</f>
        <v>7599580.989999999</v>
      </c>
      <c r="E24" s="21">
        <f>SUM(E25:E29)</f>
        <v>7599580.989999999</v>
      </c>
    </row>
    <row r="25" spans="1:5" s="27" customFormat="1" ht="57.75" customHeight="1">
      <c r="A25" s="23" t="s">
        <v>13</v>
      </c>
      <c r="B25" s="24" t="s">
        <v>3</v>
      </c>
      <c r="C25" s="25">
        <f>848121.96+8469.21+2556.38+96654.1</f>
        <v>955801.6499999999</v>
      </c>
      <c r="D25" s="25">
        <f>848121.96</f>
        <v>848121.96</v>
      </c>
      <c r="E25" s="26">
        <f>848121.96</f>
        <v>848121.96</v>
      </c>
    </row>
    <row r="26" spans="1:5" ht="75">
      <c r="A26" s="23" t="s">
        <v>14</v>
      </c>
      <c r="B26" s="24" t="s">
        <v>39</v>
      </c>
      <c r="C26" s="25">
        <f>1249944.92+484466+2132.7+30415.54-40000+30713+9287+11839.49+3546.91+20000+135140+6329.68</f>
        <v>1943815.2399999998</v>
      </c>
      <c r="D26" s="25">
        <f>1243500.8+484466-3600</f>
        <v>1724366.8</v>
      </c>
      <c r="E26" s="26">
        <f>1243500.8+484466-3600</f>
        <v>1724366.8</v>
      </c>
    </row>
    <row r="27" spans="1:5" ht="83.25" customHeight="1">
      <c r="A27" s="23" t="s">
        <v>62</v>
      </c>
      <c r="B27" s="24" t="s">
        <v>63</v>
      </c>
      <c r="C27" s="25">
        <f>3600</f>
        <v>3600</v>
      </c>
      <c r="D27" s="25">
        <f>3600</f>
        <v>3600</v>
      </c>
      <c r="E27" s="26">
        <f>3600</f>
        <v>3600</v>
      </c>
    </row>
    <row r="28" spans="1:5" ht="18.75">
      <c r="A28" s="23" t="s">
        <v>15</v>
      </c>
      <c r="B28" s="24" t="s">
        <v>4</v>
      </c>
      <c r="C28" s="25">
        <f>300000-40000-260000+260000-220000</f>
        <v>40000</v>
      </c>
      <c r="D28" s="25">
        <f>300000</f>
        <v>300000</v>
      </c>
      <c r="E28" s="26">
        <f>300000</f>
        <v>300000</v>
      </c>
    </row>
    <row r="29" spans="1:5" ht="18.75">
      <c r="A29" s="23" t="s">
        <v>16</v>
      </c>
      <c r="B29" s="24" t="s">
        <v>41</v>
      </c>
      <c r="C29" s="25">
        <f>100000+3841165.93+125278+1500+200000+9000+25000+90000+100000+100000+70000+31840+29708.3-21613.27-6527.2-23958.67+30000-5000+50000+171853.71+30000+5684+29666.89+261687.25-1500+12659.36+6000</f>
        <v>5262444.3</v>
      </c>
      <c r="D29" s="25">
        <f>31840+100000+3841165.93+125278+1500+200000+29708.3+9000+25000+90000+100000+100000+70000</f>
        <v>4723492.2299999995</v>
      </c>
      <c r="E29" s="26">
        <f>31840+100000+3841165.93+125278+1500+200000+9000+25000+90000+100000+100000+70000+29708.3</f>
        <v>4723492.2299999995</v>
      </c>
    </row>
    <row r="30" spans="1:5" ht="56.25">
      <c r="A30" s="19" t="s">
        <v>20</v>
      </c>
      <c r="B30" s="20" t="s">
        <v>42</v>
      </c>
      <c r="C30" s="21">
        <f>SUM(C31:C33)</f>
        <v>491500</v>
      </c>
      <c r="D30" s="21">
        <f>SUM(D31:D33)</f>
        <v>473500</v>
      </c>
      <c r="E30" s="21">
        <f>SUM(E31:E33)</f>
        <v>473500</v>
      </c>
    </row>
    <row r="31" spans="1:5" s="27" customFormat="1" ht="23.25" customHeight="1">
      <c r="A31" s="23" t="s">
        <v>21</v>
      </c>
      <c r="B31" s="24" t="s">
        <v>56</v>
      </c>
      <c r="C31" s="25">
        <f>12000+1500+16500+150000-150000</f>
        <v>30000</v>
      </c>
      <c r="D31" s="25">
        <f>12000</f>
        <v>12000</v>
      </c>
      <c r="E31" s="26">
        <f>12000</f>
        <v>12000</v>
      </c>
    </row>
    <row r="32" spans="1:5" ht="76.5" customHeight="1">
      <c r="A32" s="23" t="s">
        <v>22</v>
      </c>
      <c r="B32" s="24" t="s">
        <v>57</v>
      </c>
      <c r="C32" s="25">
        <f>261500-20000+150000-130000</f>
        <v>261500</v>
      </c>
      <c r="D32" s="25">
        <f>261500</f>
        <v>261500</v>
      </c>
      <c r="E32" s="26">
        <f>261500</f>
        <v>261500</v>
      </c>
    </row>
    <row r="33" spans="1:5" ht="56.25">
      <c r="A33" s="23" t="s">
        <v>36</v>
      </c>
      <c r="B33" s="24" t="s">
        <v>37</v>
      </c>
      <c r="C33" s="25">
        <f>200000</f>
        <v>200000</v>
      </c>
      <c r="D33" s="25">
        <f>200000</f>
        <v>200000</v>
      </c>
      <c r="E33" s="26">
        <f>200000</f>
        <v>200000</v>
      </c>
    </row>
    <row r="34" spans="1:5" ht="23.25" customHeight="1">
      <c r="A34" s="19" t="s">
        <v>23</v>
      </c>
      <c r="B34" s="20" t="s">
        <v>43</v>
      </c>
      <c r="C34" s="21">
        <f>SUM(C35:C38)</f>
        <v>69543049.68</v>
      </c>
      <c r="D34" s="21">
        <f>SUM(D35:D38)</f>
        <v>17382685.490000002</v>
      </c>
      <c r="E34" s="21">
        <f>SUM(E35:E38)</f>
        <v>20270458.240000002</v>
      </c>
    </row>
    <row r="35" spans="1:5" ht="23.25" customHeight="1">
      <c r="A35" s="23" t="s">
        <v>54</v>
      </c>
      <c r="B35" s="24" t="s">
        <v>55</v>
      </c>
      <c r="C35" s="25">
        <f>340000</f>
        <v>340000</v>
      </c>
      <c r="D35" s="25">
        <f>340000</f>
        <v>340000</v>
      </c>
      <c r="E35" s="25">
        <f>340000</f>
        <v>340000</v>
      </c>
    </row>
    <row r="36" spans="1:5" ht="18.75">
      <c r="A36" s="23" t="s">
        <v>24</v>
      </c>
      <c r="B36" s="24" t="s">
        <v>5</v>
      </c>
      <c r="C36" s="25">
        <f>3127295.1+729760.58</f>
        <v>3857055.68</v>
      </c>
      <c r="D36" s="25">
        <f>3127295.1+386912.98</f>
        <v>3514208.08</v>
      </c>
      <c r="E36" s="26">
        <f>3139821.56+374386.52</f>
        <v>3514208.08</v>
      </c>
    </row>
    <row r="37" spans="1:5" ht="18.75">
      <c r="A37" s="23" t="s">
        <v>25</v>
      </c>
      <c r="B37" s="24" t="s">
        <v>44</v>
      </c>
      <c r="C37" s="25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+753842.4</f>
        <v>65285994.00000001</v>
      </c>
      <c r="D37" s="25">
        <f>3213860.32+628000+1200000+80000+12319233.09+389044+1200000-400000-1650000-3511660</f>
        <v>13468477.41</v>
      </c>
      <c r="E37" s="26">
        <f>1440908.07+628000+1200000+80000+12319233.09+389044+800000-500935</f>
        <v>16356250.16</v>
      </c>
    </row>
    <row r="38" spans="1:5" ht="37.5">
      <c r="A38" s="23" t="s">
        <v>26</v>
      </c>
      <c r="B38" s="24" t="s">
        <v>38</v>
      </c>
      <c r="C38" s="25">
        <f>60000</f>
        <v>60000</v>
      </c>
      <c r="D38" s="25">
        <f>60000</f>
        <v>60000</v>
      </c>
      <c r="E38" s="26">
        <f>60000</f>
        <v>60000</v>
      </c>
    </row>
    <row r="39" spans="1:5" ht="37.5">
      <c r="A39" s="19" t="s">
        <v>27</v>
      </c>
      <c r="B39" s="20" t="s">
        <v>45</v>
      </c>
      <c r="C39" s="21">
        <f>SUM(C40:C42)</f>
        <v>39095297.17</v>
      </c>
      <c r="D39" s="21">
        <f>SUM(D40:D42)</f>
        <v>22485225.45</v>
      </c>
      <c r="E39" s="21">
        <f>SUM(E40:E42)</f>
        <v>17762209.470000003</v>
      </c>
    </row>
    <row r="40" spans="1:5" ht="18.75">
      <c r="A40" s="23" t="s">
        <v>29</v>
      </c>
      <c r="B40" s="28" t="s">
        <v>31</v>
      </c>
      <c r="C40" s="25">
        <f>150000+1000000+60000+90103+300000-60000+17076.2+27227.23-0.01-191461.68+191461.68-11446.9-500000</f>
        <v>1072959.52</v>
      </c>
      <c r="D40" s="25">
        <f>150000+1100000+60000+90103+300000-386912.98</f>
        <v>1313190.02</v>
      </c>
      <c r="E40" s="26">
        <f>150000+1100000+60000+90103+243032.65-374386.52</f>
        <v>1268749.13</v>
      </c>
    </row>
    <row r="41" spans="1:5" ht="18.75">
      <c r="A41" s="23" t="s">
        <v>28</v>
      </c>
      <c r="B41" s="24" t="s">
        <v>6</v>
      </c>
      <c r="C41" s="25">
        <f>353572+300000+2400000+36000+100684.11+850739.03+27666.89+2000+99097.64+1586.47-100684.11-445784.03-404955+445784.03+404955.01+8099100.17-404955.01+35713.32-27666.89-2000+79199.61+40328.42-264232+579078.36-36000+41000+1916900-410000+500000-35000</f>
        <v>14182128.02</v>
      </c>
      <c r="D41" s="25">
        <f>353572+300000+2400000+36000</f>
        <v>3089572</v>
      </c>
      <c r="E41" s="26">
        <f>353572+300000+2400000+36000</f>
        <v>3089572</v>
      </c>
    </row>
    <row r="42" spans="1:5" ht="18.75">
      <c r="A42" s="23" t="s">
        <v>30</v>
      </c>
      <c r="B42" s="24" t="s">
        <v>46</v>
      </c>
      <c r="C42" s="25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+90000-6000</f>
        <v>23840209.630000003</v>
      </c>
      <c r="D42" s="25">
        <f>200000+73000+2425948.79+1857770.12+6300000+142242.06+525000+239800+200000+58840+267399.46+230803+750000+3511660+1300000</f>
        <v>18082463.43</v>
      </c>
      <c r="E42" s="26">
        <f>200000+73000+3421560.16+1757770.12+6300000+142242.06+525000+239800+200000+58840+254873+230803</f>
        <v>13403888.340000002</v>
      </c>
    </row>
    <row r="43" spans="1:5" ht="18.75">
      <c r="A43" s="19" t="s">
        <v>32</v>
      </c>
      <c r="B43" s="20" t="s">
        <v>7</v>
      </c>
      <c r="C43" s="21">
        <f>C45+C44</f>
        <v>120660</v>
      </c>
      <c r="D43" s="21">
        <f>D45+D44</f>
        <v>38720</v>
      </c>
      <c r="E43" s="21">
        <f>E45+E44</f>
        <v>38720</v>
      </c>
    </row>
    <row r="44" spans="1:5" ht="42" customHeight="1">
      <c r="A44" s="23" t="s">
        <v>73</v>
      </c>
      <c r="B44" s="29" t="s">
        <v>74</v>
      </c>
      <c r="C44" s="25">
        <f>5000</f>
        <v>5000</v>
      </c>
      <c r="D44" s="25">
        <f>0</f>
        <v>0</v>
      </c>
      <c r="E44" s="25">
        <f>0</f>
        <v>0</v>
      </c>
    </row>
    <row r="45" spans="1:5" ht="18.75">
      <c r="A45" s="23" t="s">
        <v>33</v>
      </c>
      <c r="B45" s="24" t="s">
        <v>8</v>
      </c>
      <c r="C45" s="25">
        <f>33440+5280+76940</f>
        <v>115660</v>
      </c>
      <c r="D45" s="25">
        <f>33440+5280</f>
        <v>38720</v>
      </c>
      <c r="E45" s="26">
        <f>33440+5280</f>
        <v>38720</v>
      </c>
    </row>
    <row r="46" spans="1:5" ht="18.75">
      <c r="A46" s="19" t="s">
        <v>34</v>
      </c>
      <c r="B46" s="20" t="s">
        <v>47</v>
      </c>
      <c r="C46" s="21">
        <f>C47</f>
        <v>41574277.449999996</v>
      </c>
      <c r="D46" s="21">
        <f>D47</f>
        <v>19152981.43</v>
      </c>
      <c r="E46" s="21">
        <f>E47</f>
        <v>18767459.700000003</v>
      </c>
    </row>
    <row r="47" spans="1:5" ht="18.75">
      <c r="A47" s="23" t="s">
        <v>35</v>
      </c>
      <c r="B47" s="24" t="s">
        <v>48</v>
      </c>
      <c r="C47" s="25">
        <f>17157234.71+618928+150000+6362604+1121650.92+204639.79+90639.75-135745+740042.11+14060800+300000+424130.97+40000+310929.48+48000-76940+10000+237362.72-90000</f>
        <v>41574277.449999996</v>
      </c>
      <c r="D47" s="25">
        <f>17262402.51+618928+150000+1121650.92</f>
        <v>19152981.43</v>
      </c>
      <c r="E47" s="26">
        <f>16876880.78+618928+150000+1121650.92</f>
        <v>18767459.700000003</v>
      </c>
    </row>
    <row r="48" spans="1:5" ht="18.75">
      <c r="A48" s="19">
        <v>1000</v>
      </c>
      <c r="B48" s="20" t="s">
        <v>49</v>
      </c>
      <c r="C48" s="21">
        <f>SUM(C49:C50)</f>
        <v>324498.1</v>
      </c>
      <c r="D48" s="21">
        <f>SUM(D49:D50)</f>
        <v>1776604.39</v>
      </c>
      <c r="E48" s="21">
        <f>SUM(E49:E50)</f>
        <v>1776604.39</v>
      </c>
    </row>
    <row r="49" spans="1:5" ht="18.75">
      <c r="A49" s="23">
        <v>1001</v>
      </c>
      <c r="B49" s="24" t="s">
        <v>9</v>
      </c>
      <c r="C49" s="25">
        <f>248536.2+1138.5</f>
        <v>249674.7</v>
      </c>
      <c r="D49" s="25">
        <f>248536.2</f>
        <v>248536.2</v>
      </c>
      <c r="E49" s="26">
        <f>248536.2</f>
        <v>248536.2</v>
      </c>
    </row>
    <row r="50" spans="1:5" ht="18.75">
      <c r="A50" s="23">
        <v>1003</v>
      </c>
      <c r="B50" s="24" t="s">
        <v>50</v>
      </c>
      <c r="C50" s="25">
        <f>65000+1061628.19+401440-401440-1061628.19-30176.6+40000</f>
        <v>74823.4</v>
      </c>
      <c r="D50" s="25">
        <f>1061628.19+401440+65000</f>
        <v>1528068.19</v>
      </c>
      <c r="E50" s="26">
        <f>1061628.19+401440+65000</f>
        <v>1528068.19</v>
      </c>
    </row>
    <row r="51" spans="1:5" ht="18.75">
      <c r="A51" s="19">
        <v>1100</v>
      </c>
      <c r="B51" s="20" t="s">
        <v>10</v>
      </c>
      <c r="C51" s="21">
        <f>C52</f>
        <v>77000</v>
      </c>
      <c r="D51" s="21">
        <f>D52</f>
        <v>235840</v>
      </c>
      <c r="E51" s="21">
        <f>E52</f>
        <v>182717.71000000002</v>
      </c>
    </row>
    <row r="52" spans="1:5" ht="18.75">
      <c r="A52" s="23">
        <v>1102</v>
      </c>
      <c r="B52" s="24" t="s">
        <v>11</v>
      </c>
      <c r="C52" s="25">
        <f>77000</f>
        <v>77000</v>
      </c>
      <c r="D52" s="25">
        <f>77000+158840</f>
        <v>235840</v>
      </c>
      <c r="E52" s="26">
        <f>77000+105717.71</f>
        <v>182717.71000000002</v>
      </c>
    </row>
    <row r="53" spans="1:5" ht="23.25" customHeight="1">
      <c r="A53" s="30" t="s">
        <v>51</v>
      </c>
      <c r="B53" s="31"/>
      <c r="C53" s="21">
        <f>C24+C30+C34+C39+C43+C46+C48+C51</f>
        <v>159431943.59</v>
      </c>
      <c r="D53" s="21">
        <f>D24+D30+D34+D39+D43+D46+D48+D51</f>
        <v>69145137.75</v>
      </c>
      <c r="E53" s="21">
        <f>E24+E30+E34+E39+E43+E46+E48+E51</f>
        <v>66871250.50000001</v>
      </c>
    </row>
    <row r="54" spans="1:5" s="27" customFormat="1" ht="17.25" customHeight="1">
      <c r="A54" s="2"/>
      <c r="B54" s="2"/>
      <c r="C54" s="2"/>
      <c r="D54" s="2"/>
      <c r="E54" s="32" t="s">
        <v>66</v>
      </c>
    </row>
  </sheetData>
  <sheetProtection/>
  <mergeCells count="21">
    <mergeCell ref="A6:E6"/>
    <mergeCell ref="B21:B22"/>
    <mergeCell ref="A9:E9"/>
    <mergeCell ref="C21:E21"/>
    <mergeCell ref="A13:E13"/>
    <mergeCell ref="A1:E1"/>
    <mergeCell ref="A2:E2"/>
    <mergeCell ref="A3:E3"/>
    <mergeCell ref="A4:E4"/>
    <mergeCell ref="A5:E5"/>
    <mergeCell ref="A12:E12"/>
    <mergeCell ref="A14:E14"/>
    <mergeCell ref="A7:E7"/>
    <mergeCell ref="A15:E15"/>
    <mergeCell ref="A8:E8"/>
    <mergeCell ref="A53:B53"/>
    <mergeCell ref="A19:E19"/>
    <mergeCell ref="A16:E16"/>
    <mergeCell ref="A17:E17"/>
    <mergeCell ref="A21:A22"/>
    <mergeCell ref="A11:E11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2022-09-16T10:13:42Z</dcterms:modified>
  <cp:category/>
  <cp:version/>
  <cp:contentType/>
  <cp:contentStatus/>
</cp:coreProperties>
</file>