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<sst xmlns="http://schemas.openxmlformats.org/spreadsheetml/2006/main" count="79" uniqueCount="78">
  <si>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</si>
  <si>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</si>
  <si>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</si>
  <si>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2017 год</t>
  </si>
  <si>
    <t>2018 год</t>
  </si>
  <si>
    <t>2019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</si>
  <si>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</si>
  <si>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</si>
  <si>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</si>
  <si>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</si>
  <si>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</si>
  <si>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</si>
  <si>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</si>
  <si>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</si>
  <si>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</si>
  <si>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</si>
  <si>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</si>
  <si>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</si>
  <si>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</si>
  <si>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</si>
  <si>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</si>
  <si>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</si>
  <si>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</si>
  <si>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</si>
  <si>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</si>
  <si>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</si>
  <si>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</si>
  <si>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</si>
  <si>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</si>
  <si>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</si>
  <si>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</si>
  <si>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</si>
  <si>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</si>
  <si>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</si>
  <si>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</si>
  <si>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</si>
  <si>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</si>
  <si>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ВСЕГО:</t>
  </si>
  <si>
    <t>к решению Совета Южского</t>
  </si>
  <si>
    <t>муниципального района</t>
  </si>
  <si>
    <t>"О бюджете Южского</t>
  </si>
  <si>
    <t>на 2017 год и на плановый</t>
  </si>
  <si>
    <t>период 2018 и 2019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</si>
  <si>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2017 год
 и на плановый период 2018 и 2019 годов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</si>
  <si>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</si>
  <si>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</si>
  <si>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</si>
  <si>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</si>
  <si>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</si>
  <si>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</si>
  <si>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</si>
  <si>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</si>
  <si>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</si>
  <si>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</si>
  <si>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</si>
  <si>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</si>
  <si>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</si>
  <si>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</si>
  <si>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</si>
  <si>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</si>
  <si>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</si>
  <si>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</si>
  <si>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</si>
  <si>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</si>
  <si>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</si>
  <si>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</si>
  <si>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</si>
  <si>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</si>
  <si>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</si>
  <si>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</si>
  <si>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</si>
  <si>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</si>
  <si>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</si>
  <si>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</si>
  <si>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</si>
  <si>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r>
      <t xml:space="preserve">от </t>
    </r>
    <r>
      <rPr>
        <u val="single"/>
        <sz val="14"/>
        <rFont val="Times New Roman"/>
        <family val="1"/>
      </rPr>
      <t>26.12.2016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 xml:space="preserve"> 105</t>
    </r>
    <r>
      <rPr>
        <sz val="14"/>
        <rFont val="Times New Roman"/>
        <family val="1"/>
      </rPr>
      <t xml:space="preserve">  
</t>
    </r>
  </si>
  <si>
    <t>Приложение № 10</t>
  </si>
  <si>
    <t>(приложение изложено в новой редакции в соответствии с решением Совета Южского муниципального района от 19.12.2017 № 130)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</si>
</sst>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justify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justify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4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/>
    </xf>
    <xf numFmtId="0" fontId="45" fillId="3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6" fillId="33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PageLayoutView="0" workbookViewId="0" topLeftCell="A34">
      <selection activeCell="E50" sqref="E50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6" ht="18.75">
      <c r="C1" s="15" t="s">
        <v>76</v>
      </c>
      <c r="D1" s="15"/>
      <c r="E1" s="15"/>
      <c r="F1" s="5"/>
    </row>
    <row r="2" spans="3:6" ht="18.75">
      <c r="C2" s="15" t="s">
        <v>38</v>
      </c>
      <c r="D2" s="15"/>
      <c r="E2" s="15"/>
      <c r="F2" s="5"/>
    </row>
    <row r="3" spans="3:6" ht="18.75">
      <c r="C3" s="15" t="s">
        <v>39</v>
      </c>
      <c r="D3" s="15"/>
      <c r="E3" s="15"/>
      <c r="F3" s="5"/>
    </row>
    <row r="4" spans="3:6" ht="18.75">
      <c r="C4" s="15" t="s">
        <v>40</v>
      </c>
      <c r="D4" s="15"/>
      <c r="E4" s="15"/>
      <c r="F4" s="5"/>
    </row>
    <row r="5" spans="3:6" ht="18.75">
      <c r="C5" s="15" t="s">
        <v>39</v>
      </c>
      <c r="D5" s="15"/>
      <c r="E5" s="15"/>
      <c r="F5" s="5"/>
    </row>
    <row r="6" spans="3:6" ht="18.75">
      <c r="C6" s="15" t="s">
        <v>41</v>
      </c>
      <c r="D6" s="15"/>
      <c r="E6" s="15"/>
      <c r="F6" s="5"/>
    </row>
    <row r="7" spans="3:6" ht="18.75">
      <c r="C7" s="15" t="s">
        <v>42</v>
      </c>
      <c r="D7" s="15"/>
      <c r="E7" s="15"/>
      <c r="F7" s="5"/>
    </row>
    <row r="8" spans="3:6" ht="18.75">
      <c r="C8" s="21" t="s">
        <v>75</v>
      </c>
      <c r="D8" s="15"/>
      <c r="E8" s="15"/>
      <c r="F8" s="5"/>
    </row>
    <row r="11" spans="1:5" ht="66.75" customHeight="1">
      <c r="A11" s="20" t="s">
        <v>43</v>
      </c>
      <c r="B11" s="20"/>
      <c r="C11" s="20"/>
      <c r="D11" s="20"/>
      <c r="E11" s="20"/>
    </row>
    <row r="12" spans="1:5" ht="14.25" customHeight="1">
      <c r="A12" s="22" t="s">
        <v>77</v>
      </c>
      <c r="B12" s="22"/>
      <c r="C12" s="22"/>
      <c r="D12" s="22"/>
      <c r="E12" s="22"/>
    </row>
    <row r="13" spans="1:5" ht="17.25">
      <c r="A13" s="16" t="s">
        <v>0</v>
      </c>
      <c r="B13" s="17" t="s">
        <v>1</v>
      </c>
      <c r="C13" s="18" t="s">
        <v>2</v>
      </c>
      <c r="D13" s="18"/>
      <c r="E13" s="18"/>
    </row>
    <row r="14" spans="1:5" ht="29.25" customHeight="1">
      <c r="A14" s="16"/>
      <c r="B14" s="17"/>
      <c r="C14" s="7" t="s">
        <v>3</v>
      </c>
      <c r="D14" s="7" t="s">
        <v>4</v>
      </c>
      <c r="E14" s="7" t="s">
        <v>5</v>
      </c>
    </row>
    <row r="15" spans="1:5" ht="17.25">
      <c r="A15" s="8" t="s">
        <v>44</v>
      </c>
      <c r="B15" s="9" t="s">
        <v>6</v>
      </c>
      <c r="C15" s="10">
        <f>SUM(C16:C21)</f>
        <v>52974849.480000004</v>
      </c>
      <c r="D15" s="10">
        <f>SUM(D16:D21)</f>
        <v>46600855.269999996</v>
      </c>
      <c r="E15" s="10">
        <f>SUM(E16:E21)</f>
        <v>46652855.269999996</v>
      </c>
    </row>
    <row r="16" spans="1:5" ht="34.5">
      <c r="A16" s="11" t="s">
        <v>45</v>
      </c>
      <c r="B16" s="12" t="s">
        <v>7</v>
      </c>
      <c r="C16" s="13">
        <v>1001804</v>
      </c>
      <c r="D16" s="13">
        <v>1001805</v>
      </c>
      <c r="E16" s="13">
        <v>1001805</v>
      </c>
    </row>
    <row r="17" spans="1:5" ht="51.75">
      <c r="A17" s="11" t="s">
        <v>46</v>
      </c>
      <c r="B17" s="12" t="s">
        <v>8</v>
      </c>
      <c r="C17" s="13">
        <f>3110877+98600</f>
        <v>3209477</v>
      </c>
      <c r="D17" s="13">
        <v>3110877</v>
      </c>
      <c r="E17" s="13">
        <v>3110877</v>
      </c>
    </row>
    <row r="18" spans="1:5" ht="51.75">
      <c r="A18" s="11" t="s">
        <v>47</v>
      </c>
      <c r="B18" s="12" t="s">
        <v>9</v>
      </c>
      <c r="C18" s="13">
        <f>19168504.18-247330.91+434855.23+353464+235096.35+1501.67+171050.54+45597.92+7033.47</f>
        <v>20169772.450000003</v>
      </c>
      <c r="D18" s="14">
        <f>18837379.46-11856.5</f>
        <v>18825522.96</v>
      </c>
      <c r="E18" s="14">
        <f>18837379.46-11856.5</f>
        <v>18825522.96</v>
      </c>
    </row>
    <row r="19" spans="1:5" ht="51.75">
      <c r="A19" s="11" t="s">
        <v>48</v>
      </c>
      <c r="B19" s="12" t="s">
        <v>10</v>
      </c>
      <c r="C19" s="13">
        <f>7683067.5+134789+39344.55+29222+198000+20435+1375+34600</f>
        <v>8140833.05</v>
      </c>
      <c r="D19" s="13">
        <v>7967285.36</v>
      </c>
      <c r="E19" s="13">
        <v>7967285.36</v>
      </c>
    </row>
    <row r="20" spans="1:5" ht="17.25">
      <c r="A20" s="11" t="s">
        <v>49</v>
      </c>
      <c r="B20" s="12" t="s">
        <v>11</v>
      </c>
      <c r="C20" s="13">
        <f>500000-92921.17-407078.83</f>
        <v>0</v>
      </c>
      <c r="D20" s="14">
        <v>500000</v>
      </c>
      <c r="E20" s="13">
        <v>500000</v>
      </c>
    </row>
    <row r="21" spans="1:5" ht="17.25">
      <c r="A21" s="11" t="s">
        <v>50</v>
      </c>
      <c r="B21" s="12" t="s">
        <v>12</v>
      </c>
      <c r="C21" s="13">
        <f>17656684.51+740469.8-549984.81+20000-881323.21+953581-5100+510000+1500889+190059.13+585350+613+139500+25000-383698+613267.24-19000-631018.33-60766.67+19623.05-21182.73+50000</f>
        <v>20452962.98</v>
      </c>
      <c r="D21" s="13">
        <f>15183508.45+11856.5</f>
        <v>15195364.95</v>
      </c>
      <c r="E21" s="13">
        <f>15235508.45+11856.5</f>
        <v>15247364.95</v>
      </c>
    </row>
    <row r="22" spans="1:5" ht="34.5">
      <c r="A22" s="8" t="s">
        <v>51</v>
      </c>
      <c r="B22" s="9" t="s">
        <v>13</v>
      </c>
      <c r="C22" s="10">
        <f>C23</f>
        <v>559921.1699999999</v>
      </c>
      <c r="D22" s="10">
        <f>D23</f>
        <v>35000</v>
      </c>
      <c r="E22" s="10">
        <f>E23</f>
        <v>1855815.85</v>
      </c>
    </row>
    <row r="23" spans="1:5" ht="43.5" customHeight="1">
      <c r="A23" s="11" t="s">
        <v>52</v>
      </c>
      <c r="B23" s="12" t="s">
        <v>14</v>
      </c>
      <c r="C23" s="13">
        <f>135000+132000+92921.17+200000</f>
        <v>559921.1699999999</v>
      </c>
      <c r="D23" s="13">
        <v>35000</v>
      </c>
      <c r="E23" s="13">
        <v>1855815.85</v>
      </c>
    </row>
    <row r="24" spans="1:5" ht="17.25">
      <c r="A24" s="8" t="s">
        <v>53</v>
      </c>
      <c r="B24" s="9" t="s">
        <v>15</v>
      </c>
      <c r="C24" s="10">
        <f>SUM(C25:C29)</f>
        <v>8570153.67</v>
      </c>
      <c r="D24" s="10">
        <f>SUM(D25:D29)</f>
        <v>7360163.96</v>
      </c>
      <c r="E24" s="10">
        <f>SUM(E25:E29)</f>
        <v>7360163.96</v>
      </c>
    </row>
    <row r="25" spans="1:5" ht="17.25">
      <c r="A25" s="11" t="s">
        <v>54</v>
      </c>
      <c r="B25" s="12" t="s">
        <v>16</v>
      </c>
      <c r="C25" s="13">
        <f>45000+7500+177374.32</f>
        <v>229874.32</v>
      </c>
      <c r="D25" s="14">
        <f>45000+7500</f>
        <v>52500</v>
      </c>
      <c r="E25" s="13">
        <f>45000+7500</f>
        <v>52500</v>
      </c>
    </row>
    <row r="26" spans="1:5" ht="17.25">
      <c r="A26" s="11" t="s">
        <v>55</v>
      </c>
      <c r="B26" s="12" t="s">
        <v>17</v>
      </c>
      <c r="C26" s="13">
        <f>1300000-600000-86521.16</f>
        <v>613478.84</v>
      </c>
      <c r="D26" s="13">
        <v>1300000</v>
      </c>
      <c r="E26" s="13">
        <v>1300000</v>
      </c>
    </row>
    <row r="27" spans="1:5" ht="17.25">
      <c r="A27" s="11" t="s">
        <v>56</v>
      </c>
      <c r="B27" s="12" t="s">
        <v>18</v>
      </c>
      <c r="C27" s="13">
        <f>1500000+400000</f>
        <v>1900000</v>
      </c>
      <c r="D27" s="13">
        <v>1500000</v>
      </c>
      <c r="E27" s="13">
        <v>1500000</v>
      </c>
    </row>
    <row r="28" spans="1:5" ht="17.25">
      <c r="A28" s="11" t="s">
        <v>57</v>
      </c>
      <c r="B28" s="12" t="s">
        <v>19</v>
      </c>
      <c r="C28" s="13">
        <f>4417663.96+567969.88</f>
        <v>4985633.84</v>
      </c>
      <c r="D28" s="13">
        <v>4417663.96</v>
      </c>
      <c r="E28" s="13">
        <v>4417663.96</v>
      </c>
    </row>
    <row r="29" spans="1:5" ht="17.25">
      <c r="A29" s="11" t="s">
        <v>58</v>
      </c>
      <c r="B29" s="12" t="s">
        <v>20</v>
      </c>
      <c r="C29" s="13">
        <f>90000+240000+450400+60766.67</f>
        <v>841166.67</v>
      </c>
      <c r="D29" s="14">
        <v>90000</v>
      </c>
      <c r="E29" s="14">
        <v>90000</v>
      </c>
    </row>
    <row r="30" spans="1:5" ht="17.25">
      <c r="A30" s="8" t="s">
        <v>59</v>
      </c>
      <c r="B30" s="9" t="s">
        <v>21</v>
      </c>
      <c r="C30" s="10">
        <f>SUM(C31:C33)</f>
        <v>6788358.490000002</v>
      </c>
      <c r="D30" s="10">
        <f>SUM(D31:D33)</f>
        <v>5023239.5</v>
      </c>
      <c r="E30" s="10">
        <f>SUM(E31:E33)</f>
        <v>2509499.65</v>
      </c>
    </row>
    <row r="31" spans="1:5" ht="17.25">
      <c r="A31" s="11" t="s">
        <v>60</v>
      </c>
      <c r="B31" s="12" t="s">
        <v>72</v>
      </c>
      <c r="C31" s="13">
        <f>234000+2000000-13417.27-50000-200000</f>
        <v>1970582.73</v>
      </c>
      <c r="D31" s="14">
        <v>55000</v>
      </c>
      <c r="E31" s="13">
        <v>56000</v>
      </c>
    </row>
    <row r="32" spans="1:5" ht="17.25">
      <c r="A32" s="11" t="s">
        <v>71</v>
      </c>
      <c r="B32" s="12" t="s">
        <v>22</v>
      </c>
      <c r="C32" s="13">
        <f>2437000-2000000+374832.5+124944.17-167000+564188.98-200000</f>
        <v>1133965.65</v>
      </c>
      <c r="D32" s="14">
        <v>3010000</v>
      </c>
      <c r="E32" s="14">
        <v>1850000</v>
      </c>
    </row>
    <row r="33" spans="1:5" ht="17.25">
      <c r="A33" s="11" t="s">
        <v>61</v>
      </c>
      <c r="B33" s="12" t="s">
        <v>73</v>
      </c>
      <c r="C33" s="14">
        <f>6620000-400000-374832.5+600000-400969.88-1200000-564188.98+3590779.31-1182150.52-781286-375624-138212-1621345.69-88359.63</f>
        <v>3683810.1100000017</v>
      </c>
      <c r="D33" s="14">
        <v>1958239.5</v>
      </c>
      <c r="E33" s="14">
        <v>603499.65</v>
      </c>
    </row>
    <row r="34" spans="1:5" ht="17.25">
      <c r="A34" s="8" t="s">
        <v>62</v>
      </c>
      <c r="B34" s="9" t="s">
        <v>23</v>
      </c>
      <c r="C34" s="10">
        <f>SUM(C35:C40)</f>
        <v>196434393.07999998</v>
      </c>
      <c r="D34" s="10">
        <f>SUM(D35:D40)</f>
        <v>176626669.77</v>
      </c>
      <c r="E34" s="10">
        <f>SUM(E35:E40)</f>
        <v>174194969.77</v>
      </c>
    </row>
    <row r="35" spans="1:5" ht="17.25">
      <c r="A35" s="11" t="s">
        <v>63</v>
      </c>
      <c r="B35" s="12" t="s">
        <v>24</v>
      </c>
      <c r="C35" s="13">
        <f>58206700-560000+1596628-300000+2528782.08-35000+387171.05+181535+156240+455715.62-354268+58200+199943-13000+13000</f>
        <v>62521646.74999999</v>
      </c>
      <c r="D35" s="14">
        <v>57466700</v>
      </c>
      <c r="E35" s="14">
        <v>56366700</v>
      </c>
    </row>
    <row r="36" spans="1:5" ht="17.25">
      <c r="A36" s="11" t="s">
        <v>64</v>
      </c>
      <c r="B36" s="12" t="s">
        <v>25</v>
      </c>
      <c r="C36" s="13">
        <f>95146171.17+560000+3797468.5+300000+200000+308388.06+113126.41+142300+949099.4+106700+1200000+1757060.07-929106+152875+300000+828232.4+306579+320516+153075+87212+147367+378300</f>
        <v>106325364.01</v>
      </c>
      <c r="D36" s="14">
        <f>94246171.17+131700</f>
        <v>94377871.17</v>
      </c>
      <c r="E36" s="14">
        <v>93246171.17</v>
      </c>
    </row>
    <row r="37" spans="1:5" ht="17.25">
      <c r="A37" s="11" t="s">
        <v>70</v>
      </c>
      <c r="B37" s="12" t="s">
        <v>74</v>
      </c>
      <c r="C37" s="13">
        <f>13338041.67+206811+328947.27+41602+15400+312005+82800+270252+163334+51000+182767-540200</f>
        <v>14452759.94</v>
      </c>
      <c r="D37" s="14">
        <v>13438041.67</v>
      </c>
      <c r="E37" s="14">
        <v>13238041.67</v>
      </c>
    </row>
    <row r="38" spans="1:5" ht="34.5">
      <c r="A38" s="11" t="s">
        <v>65</v>
      </c>
      <c r="B38" s="12" t="s">
        <v>26</v>
      </c>
      <c r="C38" s="13">
        <f>135200+33500+19500-15944-1000-1375</f>
        <v>169881</v>
      </c>
      <c r="D38" s="14">
        <v>122700</v>
      </c>
      <c r="E38" s="14">
        <v>122700</v>
      </c>
    </row>
    <row r="39" spans="1:5" ht="17.25">
      <c r="A39" s="11" t="s">
        <v>66</v>
      </c>
      <c r="B39" s="12" t="s">
        <v>27</v>
      </c>
      <c r="C39" s="13">
        <f>3023699.96+25000+85000+135000+1780+50000+57000</f>
        <v>3377479.96</v>
      </c>
      <c r="D39" s="13">
        <v>2741256.9299999997</v>
      </c>
      <c r="E39" s="13">
        <v>2741256.9299999997</v>
      </c>
    </row>
    <row r="40" spans="1:5" ht="17.25">
      <c r="A40" s="11" t="s">
        <v>67</v>
      </c>
      <c r="B40" s="12" t="s">
        <v>28</v>
      </c>
      <c r="C40" s="13">
        <f>8603108.58+185032.84+100000+12425+20080-152875+197625+22800-9425+52000+315000+241490</f>
        <v>9587261.42</v>
      </c>
      <c r="D40" s="14">
        <v>8480100</v>
      </c>
      <c r="E40" s="14">
        <v>8480100</v>
      </c>
    </row>
    <row r="41" spans="1:5" ht="17.25">
      <c r="A41" s="8" t="s">
        <v>68</v>
      </c>
      <c r="B41" s="9" t="s">
        <v>29</v>
      </c>
      <c r="C41" s="10">
        <f>C42</f>
        <v>18341031.999999996</v>
      </c>
      <c r="D41" s="10">
        <f>D42</f>
        <v>11841996.25</v>
      </c>
      <c r="E41" s="10">
        <f>E42</f>
        <v>11580934.25</v>
      </c>
    </row>
    <row r="42" spans="1:5" ht="17.25">
      <c r="A42" s="11" t="s">
        <v>69</v>
      </c>
      <c r="B42" s="12" t="s">
        <v>30</v>
      </c>
      <c r="C42" s="13">
        <f>12646945+17000+2897811+493420.9+1527202+24000+153000+74476.52+4000+384030+119146.58</f>
        <v>18341031.999999996</v>
      </c>
      <c r="D42" s="14">
        <v>11841996.25</v>
      </c>
      <c r="E42" s="14">
        <v>11580934.25</v>
      </c>
    </row>
    <row r="43" spans="1:5" ht="17.25">
      <c r="A43" s="8">
        <v>1000</v>
      </c>
      <c r="B43" s="9" t="s">
        <v>31</v>
      </c>
      <c r="C43" s="10">
        <f>SUM(C44:C46)</f>
        <v>5721042.819999999</v>
      </c>
      <c r="D43" s="10">
        <f>SUM(D44:D46)</f>
        <v>1359574.88</v>
      </c>
      <c r="E43" s="10">
        <f>SUM(E44:E46)</f>
        <v>1359574.88</v>
      </c>
    </row>
    <row r="44" spans="1:5" ht="17.25">
      <c r="A44" s="11">
        <v>1001</v>
      </c>
      <c r="B44" s="12" t="s">
        <v>32</v>
      </c>
      <c r="C44" s="14">
        <f>1483498.25+28695</f>
        <v>1512193.25</v>
      </c>
      <c r="D44" s="13">
        <v>0</v>
      </c>
      <c r="E44" s="13">
        <v>0</v>
      </c>
    </row>
    <row r="45" spans="1:5" ht="17.25">
      <c r="A45" s="11">
        <v>1003</v>
      </c>
      <c r="B45" s="12" t="s">
        <v>33</v>
      </c>
      <c r="C45" s="13">
        <f>291921.75+419707.64+1060391.24+200000+1192320+194000-128899.05-88245.14</f>
        <v>3141196.44</v>
      </c>
      <c r="D45" s="13">
        <v>291921.75</v>
      </c>
      <c r="E45" s="13">
        <v>291921.75</v>
      </c>
    </row>
    <row r="46" spans="1:5" ht="17.25">
      <c r="A46" s="11">
        <v>1004</v>
      </c>
      <c r="B46" s="12" t="s">
        <v>34</v>
      </c>
      <c r="C46" s="13">
        <v>1067653.13</v>
      </c>
      <c r="D46" s="13">
        <v>1067653.13</v>
      </c>
      <c r="E46" s="13">
        <v>1067653.13</v>
      </c>
    </row>
    <row r="47" spans="1:5" ht="17.25">
      <c r="A47" s="8">
        <v>1100</v>
      </c>
      <c r="B47" s="9" t="s">
        <v>35</v>
      </c>
      <c r="C47" s="10">
        <f>C48</f>
        <v>431000</v>
      </c>
      <c r="D47" s="10">
        <f>D48</f>
        <v>531000</v>
      </c>
      <c r="E47" s="10">
        <f>E48</f>
        <v>531000</v>
      </c>
    </row>
    <row r="48" spans="1:5" ht="17.25">
      <c r="A48" s="11">
        <v>1102</v>
      </c>
      <c r="B48" s="12" t="s">
        <v>36</v>
      </c>
      <c r="C48" s="13">
        <f>531000-20000+20000-15000-85000</f>
        <v>431000</v>
      </c>
      <c r="D48" s="13">
        <v>531000</v>
      </c>
      <c r="E48" s="13">
        <v>531000</v>
      </c>
    </row>
    <row r="49" spans="1:5" ht="17.25">
      <c r="A49" s="19" t="s">
        <v>37</v>
      </c>
      <c r="B49" s="19"/>
      <c r="C49" s="10">
        <f>C47+C43+C41+C34+C30+C24+C22+C15</f>
        <v>289820750.71</v>
      </c>
      <c r="D49" s="10">
        <f>D47+D43+D41+D34+D30+D24+D22+D15</f>
        <v>249378499.63</v>
      </c>
      <c r="E49" s="10">
        <f>E47+E43+E41+E34+E30+E24+E22+E15</f>
        <v>246044813.63</v>
      </c>
    </row>
    <row r="50" spans="1:5" ht="18.75">
      <c r="A50" s="6"/>
      <c r="E50" s="3"/>
    </row>
  </sheetData>
  <sheetProtection/>
  <mergeCells count="14">
    <mergeCell ref="C3:E3"/>
    <mergeCell ref="C4:E4"/>
    <mergeCell ref="C5:E5"/>
    <mergeCell ref="C6:E6"/>
    <mergeCell ref="C7:E7"/>
    <mergeCell ref="C2:E2"/>
    <mergeCell ref="A13:A14"/>
    <mergeCell ref="B13:B14"/>
    <mergeCell ref="C13:E13"/>
    <mergeCell ref="A49:B49"/>
    <mergeCell ref="A11:E11"/>
    <mergeCell ref="C8:E8"/>
    <mergeCell ref="A12:E12"/>
    <mergeCell ref="C1:E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2017-03-24T05:54:06Z</cp:lastPrinted>
  <dcterms:created xsi:type="dcterms:W3CDTF">2016-11-03T07:34:17Z</dcterms:created>
  <dcterms:modified xsi:type="dcterms:W3CDTF">2017-12-21T10:35:36Z</dcterms:modified>
  <cp:category/>
  <cp:version/>
  <cp:contentType/>
  <cp:contentStatus/>
</cp:coreProperties>
</file>