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уточненный РРО городское пос" sheetId="1" r:id="rId1"/>
  </sheets>
  <definedNames>
    <definedName name="_xlnm.Print_Titles" localSheetId="0">'уточненный РРО городское пос'!$4:$5</definedName>
  </definedNames>
  <calcPr fullCalcOnLoad="1"/>
</workbook>
</file>

<file path=xl/sharedStrings.xml><?xml version="1.0" encoding="utf-8"?>
<sst xmlns="http://schemas.openxmlformats.org/spreadsheetml/2006/main" count="2543" uniqueCount="590">
  <si>
    <t>Код ГРБС</t>
  </si>
  <si>
    <t>Код расходного обязательства</t>
  </si>
  <si>
    <t>Наименование расходного обязательства</t>
  </si>
  <si>
    <t>Реквизиты нормативно правового акта, договора, соглашения</t>
  </si>
  <si>
    <t>Статья, пункт, подпункт, абзаца нормативного правового акта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</si>
  <si>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</si>
  <si>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</si>
  <si>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</si>
  <si>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</si>
  <si>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</si>
  <si>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</si>
  <si>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Код КОСГУ</t>
  </si>
  <si>
    <t>Код дополнительной классификации</t>
  </si>
  <si>
    <t>Код региональной классификации</t>
  </si>
  <si>
    <t>Объем средств на исполнение расходного обязательства, (руб.)</t>
  </si>
  <si>
    <t>Код методики расчета объема расходов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</si>
  <si>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</si>
  <si>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</si>
  <si>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</si>
  <si>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</si>
  <si>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</si>
  <si>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</si>
  <si>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</si>
  <si>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</si>
  <si>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</si>
  <si>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</si>
  <si>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</si>
  <si>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</si>
  <si>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</si>
  <si>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ГРБС</t>
  </si>
  <si>
    <t>Код</t>
  </si>
  <si>
    <t>Обязательство</t>
  </si>
  <si>
    <t>Тип</t>
  </si>
  <si>
    <t>Дата</t>
  </si>
  <si>
    <t>Номер</t>
  </si>
  <si>
    <t>Наименование</t>
  </si>
  <si>
    <t>Раздел</t>
  </si>
  <si>
    <t>Глава</t>
  </si>
  <si>
    <t>Статья</t>
  </si>
  <si>
    <t>Часть</t>
  </si>
  <si>
    <t>Пункт</t>
  </si>
  <si>
    <t>Подпункт</t>
  </si>
  <si>
    <t>Абзац</t>
  </si>
  <si>
    <t>Вступление</t>
  </si>
  <si>
    <t>Окончание</t>
  </si>
  <si>
    <t>Рз</t>
  </si>
  <si>
    <t>Прз</t>
  </si>
  <si>
    <t>Ст</t>
  </si>
  <si>
    <t>Вид</t>
  </si>
  <si>
    <t>Эк</t>
  </si>
  <si>
    <t>Дк</t>
  </si>
  <si>
    <t>Рк</t>
  </si>
  <si>
    <t>Методика</t>
  </si>
  <si>
    <t>3726001024</t>
  </si>
  <si>
    <t>5006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</si>
  <si>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</si>
  <si>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035</t>
  </si>
  <si>
    <t>Р-1.001</t>
  </si>
  <si>
    <t>Организация тепло и водоснабжения населения</t>
  </si>
  <si>
    <t>Федеральный Закон</t>
  </si>
  <si>
    <t>06.10.2003</t>
  </si>
  <si>
    <t>131-ФЗ</t>
  </si>
  <si>
    <t>Об общих принципах организации местного самоуправления в Российской Федерации.</t>
  </si>
  <si>
    <t>14</t>
  </si>
  <si>
    <t>01.01.2006</t>
  </si>
  <si>
    <t>не установлен</t>
  </si>
  <si>
    <t>Постановление администрации муниципального района</t>
  </si>
  <si>
    <t>11.12.2017</t>
  </si>
  <si>
    <t>1214-п</t>
  </si>
  <si>
    <t>Об утверждении муниципальной программы Южского городского поселения Южского муниципального района "Развитие инфраструктуры и улучшение жилищных условий граждан"</t>
  </si>
  <si>
    <t>в целом</t>
  </si>
  <si>
    <t>01.01.2018</t>
  </si>
  <si>
    <t>Прочая закупка товаров, работ и услуг</t>
  </si>
  <si>
    <t>01</t>
  </si>
  <si>
    <t>13</t>
  </si>
  <si>
    <t>3190020730</t>
  </si>
  <si>
    <t>244</t>
  </si>
  <si>
    <t>Исполнение судебных решений</t>
  </si>
  <si>
    <t>Исполнение судебных актов Российской Федерации и мировых соглашений по возмещению причиненного вреда</t>
  </si>
  <si>
    <t>05</t>
  </si>
  <si>
    <t>02</t>
  </si>
  <si>
    <t>3190090240</t>
  </si>
  <si>
    <t>831</t>
  </si>
  <si>
    <t>3190090260</t>
  </si>
  <si>
    <t>3190090340</t>
  </si>
  <si>
    <t>Уплата иных платежей</t>
  </si>
  <si>
    <t>3190090360</t>
  </si>
  <si>
    <t>853</t>
  </si>
  <si>
    <t>Закупка энергетических ресурсов</t>
  </si>
  <si>
    <t>3190090370</t>
  </si>
  <si>
    <t>247</t>
  </si>
  <si>
    <t>3190090410</t>
  </si>
  <si>
    <t>3190090420</t>
  </si>
  <si>
    <t>5008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</si>
  <si>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</si>
  <si>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Мероприятия по содержанию дорог</t>
  </si>
  <si>
    <t>08.11.2007</t>
  </si>
  <si>
    <t>257-ФЗ</t>
  </si>
  <si>
    <t>Об автомобильных дорогах и дорожной деятельности в Российской Федерации и о внесении изменений в отдельные законодательные акты Российской Федерации</t>
  </si>
  <si>
    <t>14.11.2007</t>
  </si>
  <si>
    <t>Постановление Правительства Ивановской области</t>
  </si>
  <si>
    <t>13.11.2013</t>
  </si>
  <si>
    <t>447-п</t>
  </si>
  <si>
    <t xml:space="preserve">Об утверждении государственной программы Ивановской области "Развитие транспортной системы Ивановской области"
</t>
  </si>
  <si>
    <t>Соглашение</t>
  </si>
  <si>
    <t>10.11.2020</t>
  </si>
  <si>
    <t>ДВ-МДФ/65</t>
  </si>
  <si>
    <t>о предоставлении субсидии местному бюджету из областного бюджета</t>
  </si>
  <si>
    <t>31.12.2022</t>
  </si>
  <si>
    <t>13.05.2021</t>
  </si>
  <si>
    <t>228-п</t>
  </si>
  <si>
    <t>О распределении бюджетам муниципальных образований Ивановской области иных межбюджетных трансфертов на финансовое обеспечение дорожной деятельности на автомобильных дорогах общего пользования местного значения в 2021 году</t>
  </si>
  <si>
    <t>3190090250</t>
  </si>
  <si>
    <t>3190090270</t>
  </si>
  <si>
    <t>3190090280</t>
  </si>
  <si>
    <t>3190090290</t>
  </si>
  <si>
    <t>3190090300</t>
  </si>
  <si>
    <t>3190090310</t>
  </si>
  <si>
    <t>3190090320</t>
  </si>
  <si>
    <t>3190090350</t>
  </si>
  <si>
    <t>3190090380</t>
  </si>
  <si>
    <t>3190090390</t>
  </si>
  <si>
    <t>04</t>
  </si>
  <si>
    <t>09</t>
  </si>
  <si>
    <t>0230120200</t>
  </si>
  <si>
    <t>0230120690</t>
  </si>
  <si>
    <t>0230121050</t>
  </si>
  <si>
    <t>0230121370</t>
  </si>
  <si>
    <t>0230121390</t>
  </si>
  <si>
    <t>0230121400</t>
  </si>
  <si>
    <t>0230121420</t>
  </si>
  <si>
    <t>0230121430</t>
  </si>
  <si>
    <t>0230121440</t>
  </si>
  <si>
    <t>0230121570</t>
  </si>
  <si>
    <t>0230121580</t>
  </si>
  <si>
    <t>0230121640</t>
  </si>
  <si>
    <t>0230121650</t>
  </si>
  <si>
    <t>0230121660</t>
  </si>
  <si>
    <t>0230121710</t>
  </si>
  <si>
    <t>0230186500</t>
  </si>
  <si>
    <t>02301S0510</t>
  </si>
  <si>
    <t>0240120210</t>
  </si>
  <si>
    <t>0240121150</t>
  </si>
  <si>
    <t>5009</t>
  </si>
  <si>
    <t>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</si>
  <si>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социальные выплаты молодым семьям на приобретение (строительство) жилого помещения</t>
  </si>
  <si>
    <t>Постановление Правительства Российской Федерации</t>
  </si>
  <si>
    <t>17.12.2010</t>
  </si>
  <si>
    <t>1050</t>
  </si>
  <si>
    <t xml:space="preserve">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</t>
  </si>
  <si>
    <t>01.01.2011</t>
  </si>
  <si>
    <t>24.11.2016</t>
  </si>
  <si>
    <t>785-п</t>
  </si>
  <si>
    <t>Об утверждении муниципальной программы"Поддержка граждан (семей) в приобретении жилья в Южском городском поселении"</t>
  </si>
  <si>
    <t>01.01.2017</t>
  </si>
  <si>
    <t>06.12.2017</t>
  </si>
  <si>
    <t>460-п</t>
  </si>
  <si>
    <t>Об утверждении государственной программы Ивановской области "Обеспечение доступным и комфортным жильем населения Ивановской области"</t>
  </si>
  <si>
    <t>Субсидии гражданам на приобретение жилья</t>
  </si>
  <si>
    <t>03</t>
  </si>
  <si>
    <t>04101L4970</t>
  </si>
  <si>
    <t>322</t>
  </si>
  <si>
    <t>субсидии для оплаты первоначального взноса при получении ипотечного жилищного кредита</t>
  </si>
  <si>
    <t>04201S3100</t>
  </si>
  <si>
    <t>5015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</si>
  <si>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</si>
  <si>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Мероприятия по профилактике правонарушений, терроризма и экстремизма</t>
  </si>
  <si>
    <t>7.1</t>
  </si>
  <si>
    <t>29.12.2017</t>
  </si>
  <si>
    <t>1341-п</t>
  </si>
  <si>
    <t>Об утверждении муниципальной программы Южского городского поселения "Безопасный город"</t>
  </si>
  <si>
    <t>0310120270</t>
  </si>
  <si>
    <t>Приобретение товаров и оказание услуг по организации канала связи для системы видеонаблюдения</t>
  </si>
  <si>
    <t>0310121090</t>
  </si>
  <si>
    <t>5017</t>
  </si>
  <si>
    <t>участие в предупреждении и ликвидации последствий чрезвычайных ситуаций в границах городского поселения</t>
  </si>
  <si>
    <t>Резервный фонд поселения</t>
  </si>
  <si>
    <t>Постановление главы</t>
  </si>
  <si>
    <t>26.03.2007</t>
  </si>
  <si>
    <t>328</t>
  </si>
  <si>
    <t>Об утверждении Положения о порядке расходования средств резервного фонда администрации Южского муниципального района</t>
  </si>
  <si>
    <t>Резервные средства</t>
  </si>
  <si>
    <t>0320120300</t>
  </si>
  <si>
    <t>870</t>
  </si>
  <si>
    <t>Оказание материальной помощи</t>
  </si>
  <si>
    <t>21.12.1994</t>
  </si>
  <si>
    <t>68-ФЗ</t>
  </si>
  <si>
    <t>О защите населения и территорий от чрезвычайных ситуаций природного и техногенного характера</t>
  </si>
  <si>
    <t>VI</t>
  </si>
  <si>
    <t>23</t>
  </si>
  <si>
    <t>24.12.1994</t>
  </si>
  <si>
    <t>Пособия, компенсации и иные социальные выплаты гражданам, кроме публичных нормативных обязательств</t>
  </si>
  <si>
    <t>3190066040</t>
  </si>
  <si>
    <t>321</t>
  </si>
  <si>
    <t>3190066050</t>
  </si>
  <si>
    <t>3190066060</t>
  </si>
  <si>
    <t>мероприятия по ликвидации ЧС</t>
  </si>
  <si>
    <t>0320120290</t>
  </si>
  <si>
    <t>5018</t>
  </si>
  <si>
    <t>обеспечение первичных мер пожарной безопасности в границах населенных пунктов городского поселения</t>
  </si>
  <si>
    <t>Обеспечение первичных мер пожарной безопасности поселения</t>
  </si>
  <si>
    <t>69-ФЗ</t>
  </si>
  <si>
    <t>О пожарной безопасности</t>
  </si>
  <si>
    <t>19</t>
  </si>
  <si>
    <t>26.12.1994</t>
  </si>
  <si>
    <t>0320120280</t>
  </si>
  <si>
    <t>5021</t>
  </si>
  <si>
    <t>создание условий для организации досуга и обеспечения жителей городского поселения услугами организаций культуры</t>
  </si>
  <si>
    <t>Укрепление МТБ учреждений культуры Ивановской области (остаток неиспользованных бюджетных ассигнований 2020 года на оплату муниципальных контрактов) (МБУК "Южская клубная система")</t>
  </si>
  <si>
    <t>12</t>
  </si>
  <si>
    <t>Закон Ивановской области</t>
  </si>
  <si>
    <t>24.10.2005</t>
  </si>
  <si>
    <t>143-ОЗ</t>
  </si>
  <si>
    <t>О культуре</t>
  </si>
  <si>
    <t>24.04.2012</t>
  </si>
  <si>
    <t>07.07.2020</t>
  </si>
  <si>
    <t>180</t>
  </si>
  <si>
    <t>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2020 год</t>
  </si>
  <si>
    <t>31.12.2020</t>
  </si>
  <si>
    <t>Субсидии бюджетным учреждениям на иные цели</t>
  </si>
  <si>
    <t>08</t>
  </si>
  <si>
    <t>31900S1980</t>
  </si>
  <si>
    <t>612</t>
  </si>
  <si>
    <t>поэтапное доведение средней заработной платы работникам культуры</t>
  </si>
  <si>
    <t>28.11.2005</t>
  </si>
  <si>
    <t>173-ОЗ</t>
  </si>
  <si>
    <t>О межбюджетных отношениях в Ивановской области</t>
  </si>
  <si>
    <t>19.1</t>
  </si>
  <si>
    <t>Указ Президента Российской Федерации</t>
  </si>
  <si>
    <t>07.05.2012</t>
  </si>
  <si>
    <t>597</t>
  </si>
  <si>
    <t>О мероприятиях по реализации государственной социальной политики</t>
  </si>
  <si>
    <t>А</t>
  </si>
  <si>
    <t>455-п</t>
  </si>
  <si>
    <t>Об утверждении государственной программы Ивановской области " Развитие культуры и туризма в Ивановской области"</t>
  </si>
  <si>
    <t>1340-п</t>
  </si>
  <si>
    <t>Об утверждении муниципальной программы "Развитие культуры в Южском городском поселении"</t>
  </si>
  <si>
    <t>21.01.2021</t>
  </si>
  <si>
    <t>42</t>
  </si>
  <si>
    <t>о предоставлении из областного бюджета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2021 году бюджету Южского городского поселения Южского муниципального района</t>
  </si>
  <si>
    <t>20.01.2022</t>
  </si>
  <si>
    <t>76</t>
  </si>
  <si>
    <t>о предоставлении из областного бюджета субсидии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городского поселения Южского муниципального района</t>
  </si>
  <si>
    <t>0120180340</t>
  </si>
  <si>
    <t>01201S0340</t>
  </si>
  <si>
    <t>Организация досуга</t>
  </si>
  <si>
    <t>Субсидии (гранты в форме субсидий), не подлежащие казначейскому сопровождению</t>
  </si>
  <si>
    <t>0110220010</t>
  </si>
  <si>
    <t>633</t>
  </si>
  <si>
    <t>0120120040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</si>
  <si>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</si>
  <si>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0120100010</t>
  </si>
  <si>
    <t>611</t>
  </si>
  <si>
    <t>0120100270</t>
  </si>
  <si>
    <t>0120100280</t>
  </si>
  <si>
    <t>0120100290</t>
  </si>
  <si>
    <t>0120100300</t>
  </si>
  <si>
    <t>0120120870</t>
  </si>
  <si>
    <t>0120120940</t>
  </si>
  <si>
    <t>3190020600</t>
  </si>
  <si>
    <t>Укрепление МТБ учреждений культуры Ивановской области (МБУК "Южская клубная система")</t>
  </si>
  <si>
    <t>24.01.2022</t>
  </si>
  <si>
    <t>14-п</t>
  </si>
  <si>
    <t>О распределении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2022 году</t>
  </si>
  <si>
    <t>11.02.2022</t>
  </si>
  <si>
    <t>138</t>
  </si>
  <si>
    <t>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2022 год</t>
  </si>
  <si>
    <t>5024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</si>
  <si>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</si>
  <si>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Мероприятия по физической культуре и спорту</t>
  </si>
  <si>
    <t>04.12.2007</t>
  </si>
  <si>
    <t>329-ФЗ</t>
  </si>
  <si>
    <t>О физической культуре и спорте в Российской Федерации</t>
  </si>
  <si>
    <t>30.03.2008</t>
  </si>
  <si>
    <t>Постановление Главы поселения</t>
  </si>
  <si>
    <t>13.10.2008</t>
  </si>
  <si>
    <t>Об утверждении Положения об обеспечении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в Южском городском поселении</t>
  </si>
  <si>
    <t>01.11.2008</t>
  </si>
  <si>
    <t>0120120050</t>
  </si>
  <si>
    <t>0120120060</t>
  </si>
  <si>
    <t>5030</t>
  </si>
  <si>
    <t>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</si>
  <si>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Протокол</t>
  </si>
  <si>
    <t>17.11.2016</t>
  </si>
  <si>
    <t>б/№</t>
  </si>
  <si>
    <t xml:space="preserve">Приоритетный проект "Формирование комфортной городской среды", утвержденный Президиумом Совета при Президенте РФ по стратегическому развитию и приоритетным проектам (протокол от 21 ноября 2016 г. № 10 (в редакции протоколов от 18.04.2017 г. N 5, от 30.08.2017 г. № 9)
</t>
  </si>
  <si>
    <t>01.05.2021</t>
  </si>
  <si>
    <t>01.09.2017</t>
  </si>
  <si>
    <t>337-п</t>
  </si>
  <si>
    <t xml:space="preserve">Об утверждении государственной программы Ивановской области "Формирование современной городской среды"
</t>
  </si>
  <si>
    <t>27.12.2017</t>
  </si>
  <si>
    <t>1333-п</t>
  </si>
  <si>
    <t>Об утверждении муниципальной программы "Формирование современной городской среды на территории Южского городского поселения" на 2018-2024 годы</t>
  </si>
  <si>
    <t>13.04.2021</t>
  </si>
  <si>
    <t>184-п</t>
  </si>
  <si>
    <t>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2021 году</t>
  </si>
  <si>
    <t>29.04.2021</t>
  </si>
  <si>
    <t>39</t>
  </si>
  <si>
    <t>о предоставлении субсидии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</si>
  <si>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061F2S5100</t>
  </si>
  <si>
    <t>Организация благоустройства территории</t>
  </si>
  <si>
    <t>31.10.2017</t>
  </si>
  <si>
    <t>1056-п</t>
  </si>
  <si>
    <t>Об утверждении Правил благоустройства и содержания территории Южского городского поселения</t>
  </si>
  <si>
    <t>0120121480</t>
  </si>
  <si>
    <t>0220120140</t>
  </si>
  <si>
    <t>0220120170</t>
  </si>
  <si>
    <t>0220120480</t>
  </si>
  <si>
    <t>0220120490</t>
  </si>
  <si>
    <t>0220121410</t>
  </si>
  <si>
    <t>0220121810</t>
  </si>
  <si>
    <t>0220121820</t>
  </si>
  <si>
    <t>0610121550</t>
  </si>
  <si>
    <t>0610121730</t>
  </si>
  <si>
    <t>0610121830</t>
  </si>
  <si>
    <t>Реализация программ формирования современной городской среды</t>
  </si>
  <si>
    <t>07.10.2020</t>
  </si>
  <si>
    <t>490-п</t>
  </si>
  <si>
    <t xml:space="preserve">о распределении субсидий бюджетам муниципальных образований Ивановской области на реализацию программ формирования современной городской среды в 2021 году
</t>
  </si>
  <si>
    <t>061F255550</t>
  </si>
  <si>
    <t>Мероприятия в рамках формирования современной городской среды и благоустройства общественных пространств</t>
  </si>
  <si>
    <t>06</t>
  </si>
  <si>
    <t>0220121670</t>
  </si>
  <si>
    <t>0220121720</t>
  </si>
  <si>
    <t>0220121380</t>
  </si>
  <si>
    <t>0220121760</t>
  </si>
  <si>
    <t>0610121510</t>
  </si>
  <si>
    <t>0610121520</t>
  </si>
  <si>
    <t>0610121560</t>
  </si>
  <si>
    <t>3190021630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</si>
  <si>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</t>
  </si>
  <si>
    <t>0610121690</t>
  </si>
  <si>
    <t>Мероприятия по озеленению поселения</t>
  </si>
  <si>
    <t>0220120150</t>
  </si>
  <si>
    <t>Организация освещения улиц</t>
  </si>
  <si>
    <t>0220120160</t>
  </si>
  <si>
    <t>0220121540</t>
  </si>
  <si>
    <t>0220121770</t>
  </si>
  <si>
    <t>0220121780</t>
  </si>
  <si>
    <t>0220121790</t>
  </si>
  <si>
    <t>Ремонт воздушной линии</t>
  </si>
  <si>
    <t>0220121280</t>
  </si>
  <si>
    <t>Реализация мероприятий федеральной целевой программы "Увековечение памяти погибших при защите Отечества на 2019-2024 годы"</t>
  </si>
  <si>
    <t>18.08.2021</t>
  </si>
  <si>
    <t>372-п</t>
  </si>
  <si>
    <t>О распределении субсидий бюджетам муниципальных образований Ивановской области на реализацию мероприятий федеральной целевой программы "Увековечение памяти погибших при защите Отечества на 2019 - 2024 годы" в 2021 году</t>
  </si>
  <si>
    <t>07.10.2021</t>
  </si>
  <si>
    <t>о предоставлении субсидии из областного бюджета бюджету Южского городского поселения Южского муниципального района на реализацию мероприятий федеральной целевой программы "Увековечение памяти погибших при защите Отечества на 2019 - 2024 годы" в 2021 году</t>
  </si>
  <si>
    <t>01401L2990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</si>
  <si>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между домами по улице Осипенко, д. 12, и Стадионная, д. 14А, г. Южа)</t>
  </si>
  <si>
    <t>07.02.2022</t>
  </si>
  <si>
    <t>56-п</t>
  </si>
  <si>
    <t>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2022 году</t>
  </si>
  <si>
    <t>59</t>
  </si>
  <si>
    <t>061F2S5101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</si>
  <si>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"Дружный" в районе улиц Серова, д. 9, 9а, 11, Горького, д. 1, 3, г. Южа)</t>
  </si>
  <si>
    <t>061F2S5102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</si>
  <si>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"Старая Южа" по ул. Кирьянова г. Южа)</t>
  </si>
  <si>
    <t>061F2S5103</t>
  </si>
  <si>
    <t>Оказание услуг по осуществлению строительного контроля (ТОСы)</t>
  </si>
  <si>
    <t>0610121880</t>
  </si>
  <si>
    <t>0610121890</t>
  </si>
  <si>
    <t>0610121900</t>
  </si>
  <si>
    <t>5035</t>
  </si>
  <si>
    <t>организация ритуальных услуг и содержание мест захоронения</t>
  </si>
  <si>
    <t>Организация  ритуальных услуг</t>
  </si>
  <si>
    <t>22</t>
  </si>
  <si>
    <t>3190020960</t>
  </si>
  <si>
    <t>5043</t>
  </si>
  <si>
    <t>организация и осуществление мероприятий по работе с детьми и молодежью в городском поселении</t>
  </si>
  <si>
    <t>Мероприятия по работе с детьми и молодежью</t>
  </si>
  <si>
    <t>30</t>
  </si>
  <si>
    <t>15.06.2007</t>
  </si>
  <si>
    <t>80-ОЗ</t>
  </si>
  <si>
    <t>О молодежной политике в Ивановской области</t>
  </si>
  <si>
    <t>17.07.2007</t>
  </si>
  <si>
    <t>249</t>
  </si>
  <si>
    <t>Об утверждении Положения об организации и осуществлении мероприятий по работе с детьми и молодежью в Южском городском поселении</t>
  </si>
  <si>
    <t>07</t>
  </si>
  <si>
    <t>0120120020</t>
  </si>
  <si>
    <t>0120120030</t>
  </si>
  <si>
    <t>5208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</si>
  <si>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</si>
  <si>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Обеспечение деятельности муниципального казенного учреждения "Управление городского хозяйства"</t>
  </si>
  <si>
    <t>21.02.2017</t>
  </si>
  <si>
    <t>161-п</t>
  </si>
  <si>
    <t>О создании муниципального казенного учреждения</t>
  </si>
  <si>
    <t>164-п</t>
  </si>
  <si>
    <t>О системе оплаты труда работников Муниципального казенного учреждения "Управление городского хозяйства"</t>
  </si>
  <si>
    <t>Фонд оплаты труда учреждений</t>
  </si>
  <si>
    <t>0280100220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</si>
  <si>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</si>
  <si>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</si>
  <si>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</si>
  <si>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3190020720</t>
  </si>
  <si>
    <t>5223</t>
  </si>
  <si>
    <t>предоставление доплаты за выслугу лет к трудовой пенсии муниципальным служащим за счет средств местного бюджета</t>
  </si>
  <si>
    <t>Пенсионное обеспечение муниципальных служащих</t>
  </si>
  <si>
    <t>Решение Совета депутатов поселения</t>
  </si>
  <si>
    <t>28.04.2016</t>
  </si>
  <si>
    <t>28</t>
  </si>
  <si>
    <t>Об утверждении Положения о пенсионном обеспечении выборных лиц местного самоуправления и лиц замещавших должности муниципальной службы Южского городского поселения Южского муниципального района</t>
  </si>
  <si>
    <t>3190066010</t>
  </si>
  <si>
    <t>6202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</si>
  <si>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</si>
  <si>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Межбюджетный трансферт на реализацию переданных полномочий КСО ЮМР по осуществлению внешнего муниципального финансового контроля</t>
  </si>
  <si>
    <t>17.11.2020</t>
  </si>
  <si>
    <t>б/н</t>
  </si>
  <si>
    <t>О передаче контрольно-счетному органу Южского муниципального района полномочий контрольно-счетного органа Южского городского поселения по осуществлению внешнего муниципального финансового контроля</t>
  </si>
  <si>
    <t>25.09.2020</t>
  </si>
  <si>
    <t>Иные межбюджетные трансферты</t>
  </si>
  <si>
    <t>3190010010</t>
  </si>
  <si>
    <t>540</t>
  </si>
  <si>
    <t>Всего</t>
  </si>
  <si>
    <t>Оценка стоимости полномочий субъекта Российской Федерации**</t>
  </si>
  <si>
    <t>3190066070</t>
  </si>
  <si>
    <t>3190090430</t>
  </si>
  <si>
    <t>3190090480</t>
  </si>
  <si>
    <t>3190090490</t>
  </si>
  <si>
    <t>3190090440</t>
  </si>
  <si>
    <t>0230121920</t>
  </si>
  <si>
    <t>0230121950</t>
  </si>
  <si>
    <t>02301S8600</t>
  </si>
  <si>
    <t>0220121980</t>
  </si>
  <si>
    <t>0610121910</t>
  </si>
  <si>
    <t>0610121970</t>
  </si>
  <si>
    <t>01201S1980</t>
  </si>
  <si>
    <t>3190090460</t>
  </si>
  <si>
    <t>3190090510</t>
  </si>
  <si>
    <t>243</t>
  </si>
  <si>
    <t>Закупка товаров, работ, услуг в целях капитального ремонта государственного (муниципального) имущества</t>
  </si>
  <si>
    <t>0120121930</t>
  </si>
  <si>
    <t>0220140030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</si>
  <si>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</si>
  <si>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</si>
  <si>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</si>
  <si>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2022п</t>
  </si>
  <si>
    <t>2022ф</t>
  </si>
  <si>
    <t>3190090520</t>
  </si>
  <si>
    <t>3190090530</t>
  </si>
  <si>
    <t>0220121960</t>
  </si>
  <si>
    <t>0120122020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</si>
  <si>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</si>
  <si>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31.12.2025</t>
  </si>
  <si>
    <t xml:space="preserve">Об утверждении муниципальной программы "Формирование современной городской среды на территории Южского городского поселения Южского муниципального района" </t>
  </si>
  <si>
    <t>Администрация Южского муниципального района</t>
  </si>
  <si>
    <t>3726001232</t>
  </si>
  <si>
    <t>037</t>
  </si>
  <si>
    <t>3190090450</t>
  </si>
  <si>
    <t>3190090470</t>
  </si>
  <si>
    <t>Финансовый отдел администрации Южского муниципального района</t>
  </si>
  <si>
    <t>041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</si>
  <si>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</si>
  <si>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4.1.1.3.</t>
  </si>
  <si>
    <t>владение, пользование и распоряжение имуществом, находящимся в муниципальной собственности городского поселения</t>
  </si>
  <si>
    <t>5005</t>
  </si>
  <si>
    <t>2430152</t>
  </si>
  <si>
    <t>КОМИТЕТ ПО УПРАВЛЕНИЮ МУНИЦИПАЛЬНЫМ ИМУЩЕСТВОМ АДМИНИСТРАЦИИ ЮЖСКОГО МУНИЦИПАЛЬНОГО РАЙОНА ИВАНОВСКОЙ ОБЛАСТИ</t>
  </si>
  <si>
    <t>Мероприятия в области владения, пользования и распоряжения имуществом</t>
  </si>
  <si>
    <t>25.10.2001</t>
  </si>
  <si>
    <t>136-ФЗ</t>
  </si>
  <si>
    <t>Земельный Кодекс</t>
  </si>
  <si>
    <t>28.09.2001</t>
  </si>
  <si>
    <t>137-ФЗ</t>
  </si>
  <si>
    <t>О введении в действие Земельного Кодекса Российской Федерации</t>
  </si>
  <si>
    <t>10.11.2001</t>
  </si>
  <si>
    <t>21.12.2001</t>
  </si>
  <si>
    <t>178-ФЗ</t>
  </si>
  <si>
    <t>О приватизации государственного и муниципального имущества</t>
  </si>
  <si>
    <t>26.04.2002</t>
  </si>
  <si>
    <t>29.12.2001</t>
  </si>
  <si>
    <t>190-ФЗ</t>
  </si>
  <si>
    <t>Градостроительный Кодекс</t>
  </si>
  <si>
    <t>30.12.2004</t>
  </si>
  <si>
    <t>Решение Совета Южского городского поселения Южского муниципального района</t>
  </si>
  <si>
    <t>28.01.2016</t>
  </si>
  <si>
    <t>Об утверждении Порядка управления и распоряжения имуществом, находящимся в муниципальной собственности Южского городского поселения</t>
  </si>
  <si>
    <t>01.01.2016</t>
  </si>
  <si>
    <t>31.12.2024</t>
  </si>
  <si>
    <t>0270120240</t>
  </si>
  <si>
    <t>0270121740</t>
  </si>
  <si>
    <t>0270121750</t>
  </si>
  <si>
    <t>0270320260</t>
  </si>
  <si>
    <t>0270321200</t>
  </si>
  <si>
    <t>02703S3020</t>
  </si>
  <si>
    <t>0270220250</t>
  </si>
  <si>
    <t>Мероприятия по содержанию и обслуживанию казны</t>
  </si>
  <si>
    <t>Уплата прочих налогов, сборов</t>
  </si>
  <si>
    <t>3190020340</t>
  </si>
  <si>
    <t>852</t>
  </si>
  <si>
    <t>3706023171</t>
  </si>
  <si>
    <t>044</t>
  </si>
  <si>
    <t>31.12.2023</t>
  </si>
  <si>
    <t>0210120120</t>
  </si>
  <si>
    <t>0210120680</t>
  </si>
  <si>
    <t>0210122000</t>
  </si>
  <si>
    <t>0210222010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</si>
  <si>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</si>
  <si>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0260160030</t>
  </si>
  <si>
    <t>811</t>
  </si>
  <si>
    <t>3190020670</t>
  </si>
  <si>
    <t>Реализация мероприятий по модернизации объектов коммунальной инфраструктуры</t>
  </si>
  <si>
    <t xml:space="preserve">Соглашение </t>
  </si>
  <si>
    <t>30.05.2022</t>
  </si>
  <si>
    <t>17</t>
  </si>
  <si>
    <t>О предоставлении из областного бюджета в 2022 году бюджету Южского городского поселения Южского муниципального района субсидии для реализации мероприятий по модернизации объектов коммунальной инфраструктуры</t>
  </si>
  <si>
    <t>02101S6800</t>
  </si>
  <si>
    <t>Капитальный ремонт, ремонт и содержание жилого фонда</t>
  </si>
  <si>
    <t>0210120080</t>
  </si>
  <si>
    <t>0210120090</t>
  </si>
  <si>
    <t>0210120110</t>
  </si>
  <si>
    <t>0210160040</t>
  </si>
  <si>
    <t>5012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</si>
  <si>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</si>
  <si>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Предоставление транспортных услуг</t>
  </si>
  <si>
    <t>11.04.2011</t>
  </si>
  <si>
    <t>25-ОЗ</t>
  </si>
  <si>
    <t>Об организации транспортного обслуживания на территории Ивановской области</t>
  </si>
  <si>
    <t>01.05.2011</t>
  </si>
  <si>
    <t>27.06.2016</t>
  </si>
  <si>
    <t>404-п</t>
  </si>
  <si>
    <t>Об утверждении положения об организации транспортного обслуживания населения по муниципальным маршрутам регулярных перевозок в границах Южского городского поселения Южского муниципального района</t>
  </si>
  <si>
    <t>0230220860</t>
  </si>
  <si>
    <t>0230221940</t>
  </si>
  <si>
    <t>0220120180</t>
  </si>
  <si>
    <t>0220121260</t>
  </si>
  <si>
    <t>0220121800</t>
  </si>
  <si>
    <t>5044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</si>
  <si>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</si>
  <si>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Мероприятия по организации безопасности, содержанию и эксплуатации гидротехнического сооружения (плотина на р. Пионерка (оз. Вазаль))</t>
  </si>
  <si>
    <t>21.07.1997</t>
  </si>
  <si>
    <t>117-ФЗ</t>
  </si>
  <si>
    <t>О безопасности гидротехнических сооружений</t>
  </si>
  <si>
    <t>29.07.1997</t>
  </si>
  <si>
    <t>31</t>
  </si>
  <si>
    <t>0290160060</t>
  </si>
  <si>
    <t>Управление жилищно-коммунального хозяйства администрации Южского муниципального района</t>
  </si>
  <si>
    <t>3726004522</t>
  </si>
  <si>
    <t>5201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</si>
  <si>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</si>
  <si>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810</t>
  </si>
  <si>
    <t>Содержание главы поселения и аппарата представительного органа</t>
  </si>
  <si>
    <t>34</t>
  </si>
  <si>
    <t>02.03.2007</t>
  </si>
  <si>
    <t>25-ФЗ</t>
  </si>
  <si>
    <t>О муниципальной службе в Российской Федерации</t>
  </si>
  <si>
    <t>01.06.2007</t>
  </si>
  <si>
    <t>23.06.2008</t>
  </si>
  <si>
    <t>72-ОЗ</t>
  </si>
  <si>
    <t>О муниципальной службе в Ивановской области</t>
  </si>
  <si>
    <t>14.07.2008</t>
  </si>
  <si>
    <t>18.03.2009</t>
  </si>
  <si>
    <t>29-ОЗ</t>
  </si>
  <si>
    <t>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</t>
  </si>
  <si>
    <t>31.03.2009</t>
  </si>
  <si>
    <t>08.07.2011</t>
  </si>
  <si>
    <t>45</t>
  </si>
  <si>
    <t>О системе оплаты труда муниципальных служащих Южского городского поселения</t>
  </si>
  <si>
    <t>25.12.2015</t>
  </si>
  <si>
    <t>25</t>
  </si>
  <si>
    <t>Об утверждении Положения о системе оплаты труда выборных должностных лиц местного самоуправления Южского городского поселения, осуществляющих свои полномочия на постоянной основе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</si>
  <si>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</si>
  <si>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3090000200</t>
  </si>
  <si>
    <t>129</t>
  </si>
  <si>
    <t>3090000210</t>
  </si>
  <si>
    <t>3090000310</t>
  </si>
  <si>
    <t>Взносы в Ассоциацию "Совет муниципальных образований Ивановской области"</t>
  </si>
  <si>
    <t>18.05.2015</t>
  </si>
  <si>
    <t>Решение общего собрания съезда членов совета муниципальных образований Ивановской области</t>
  </si>
  <si>
    <t>28.08.2014</t>
  </si>
  <si>
    <t>3090090030</t>
  </si>
  <si>
    <t>5202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</si>
  <si>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</si>
  <si>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Содержание главы поселения и аппарата представительного органа (ФОТ)</t>
  </si>
  <si>
    <t>Фонд оплаты труда государственных (муниципальных) органов</t>
  </si>
  <si>
    <t>121</t>
  </si>
  <si>
    <t>Совет Южского городского поселения Южского муниципального района Ивановской области</t>
  </si>
  <si>
    <t>ИТОГО:</t>
  </si>
  <si>
    <t xml:space="preserve"> </t>
  </si>
  <si>
    <t>6401</t>
  </si>
  <si>
    <t>Условно утвержденные расходы на первый и второй годы планового периода в соответствии с решением о местном бюджете</t>
  </si>
  <si>
    <t>условно утвержденные расходы</t>
  </si>
  <si>
    <t>19980731 №145-ФЗ  20688  146530</t>
  </si>
  <si>
    <t>31.07.1998</t>
  </si>
  <si>
    <t>145-ФЗ</t>
  </si>
  <si>
    <t>Бюджетный кодекс Российской Федерации</t>
  </si>
  <si>
    <t>184.1</t>
  </si>
  <si>
    <t>01.01.2000</t>
  </si>
  <si>
    <t>037_0000_0000000_000_000</t>
  </si>
  <si>
    <t>Уточненный реестр расходных обязательств Южского городского поселения Южского муниципального района Ивановской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</si>
</sst>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"/>
    <numFmt numFmtId="168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1"/>
    </font>
    <font>
      <sz val="1"/>
      <color indexed="9"/>
      <name val="Arial Cyr"/>
      <family val="0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2"/>
      <color rgb="FFFFFFFF"/>
      <name val="Times New Roman"/>
      <family val="1"/>
    </font>
    <font>
      <sz val="1"/>
      <color rgb="FFFFFFFF"/>
      <name val="Arial Cyr"/>
      <family val="0"/>
    </font>
    <font>
      <sz val="10"/>
      <color rgb="FFFFFFFF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0" fillId="0" borderId="1">
      <alignment horizontal="center" vertical="top" wrapText="1"/>
      <protection/>
    </xf>
    <xf numFmtId="49" fontId="30" fillId="0" borderId="1">
      <alignment horizontal="left" vertical="center" wrapText="1"/>
      <protection/>
    </xf>
    <xf numFmtId="4" fontId="30" fillId="0" borderId="1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 horizontal="center" vertical="top" shrinkToFit="1"/>
      <protection/>
    </xf>
    <xf numFmtId="0" fontId="31" fillId="0" borderId="2">
      <alignment horizontal="center" vertical="center" wrapText="1"/>
      <protection/>
    </xf>
    <xf numFmtId="1" fontId="31" fillId="0" borderId="1">
      <alignment horizontal="center" vertical="center" wrapText="1"/>
      <protection/>
    </xf>
    <xf numFmtId="1" fontId="31" fillId="21" borderId="3">
      <alignment horizontal="center" vertical="center" wrapText="1"/>
      <protection/>
    </xf>
    <xf numFmtId="0" fontId="31" fillId="21" borderId="4">
      <alignment/>
      <protection/>
    </xf>
    <xf numFmtId="0" fontId="32" fillId="0" borderId="0">
      <alignment/>
      <protection/>
    </xf>
    <xf numFmtId="0" fontId="31" fillId="21" borderId="0">
      <alignment/>
      <protection/>
    </xf>
    <xf numFmtId="0" fontId="33" fillId="0" borderId="5">
      <alignment/>
      <protection/>
    </xf>
    <xf numFmtId="0" fontId="31" fillId="0" borderId="5">
      <alignment/>
      <protection/>
    </xf>
    <xf numFmtId="0" fontId="31" fillId="0" borderId="2">
      <alignment horizontal="center" vertical="center" wrapText="1"/>
      <protection/>
    </xf>
    <xf numFmtId="1" fontId="31" fillId="0" borderId="1">
      <alignment horizontal="center" vertical="center" wrapText="1"/>
      <protection/>
    </xf>
    <xf numFmtId="1" fontId="31" fillId="21" borderId="3">
      <alignment horizontal="center" vertical="center" shrinkToFit="1"/>
      <protection/>
    </xf>
    <xf numFmtId="166" fontId="31" fillId="0" borderId="1">
      <alignment horizontal="center" vertical="center" shrinkToFit="1"/>
      <protection/>
    </xf>
    <xf numFmtId="0" fontId="30" fillId="21" borderId="0">
      <alignment horizontal="left" vertical="center" wrapText="1"/>
      <protection/>
    </xf>
    <xf numFmtId="4" fontId="30" fillId="21" borderId="1">
      <alignment horizontal="right" vertical="top" shrinkToFi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vertical="top" wrapText="1"/>
      <protection/>
    </xf>
    <xf numFmtId="0" fontId="31" fillId="0" borderId="1">
      <alignment horizontal="center" vertical="center" wrapText="1"/>
      <protection/>
    </xf>
    <xf numFmtId="0" fontId="30" fillId="21" borderId="6">
      <alignment horizontal="left" vertical="center" wrapText="1"/>
      <protection/>
    </xf>
    <xf numFmtId="0" fontId="31" fillId="0" borderId="0">
      <alignment horizontal="right" vertical="top" wrapText="1"/>
      <protection/>
    </xf>
    <xf numFmtId="0" fontId="30" fillId="0" borderId="0">
      <alignment horizontal="center" vertical="top" wrapText="1"/>
      <protection/>
    </xf>
    <xf numFmtId="0" fontId="30" fillId="21" borderId="3">
      <alignment horizontal="left" vertical="center" wrapText="1"/>
      <protection/>
    </xf>
    <xf numFmtId="0" fontId="31" fillId="0" borderId="0">
      <alignment horizontal="left" wrapText="1"/>
      <protection/>
    </xf>
    <xf numFmtId="0" fontId="30" fillId="21" borderId="1">
      <alignment horizontal="left" vertical="center" wrapText="1"/>
      <protection/>
    </xf>
    <xf numFmtId="49" fontId="31" fillId="20" borderId="0">
      <alignment/>
      <protection/>
    </xf>
    <xf numFmtId="49" fontId="31" fillId="20" borderId="0">
      <alignment horizontal="left"/>
      <protection/>
    </xf>
    <xf numFmtId="49" fontId="31" fillId="0" borderId="6">
      <alignment/>
      <protection/>
    </xf>
    <xf numFmtId="49" fontId="31" fillId="0" borderId="0">
      <alignment/>
      <protection/>
    </xf>
    <xf numFmtId="49" fontId="31" fillId="22" borderId="0">
      <alignment/>
      <protection/>
    </xf>
    <xf numFmtId="49" fontId="31" fillId="23" borderId="0">
      <alignment/>
      <protection/>
    </xf>
    <xf numFmtId="49" fontId="31" fillId="0" borderId="1">
      <alignment horizontal="center" vertical="top" wrapText="1"/>
      <protection/>
    </xf>
    <xf numFmtId="49" fontId="34" fillId="0" borderId="0">
      <alignment horizontal="center" vertical="top" shrinkToFit="1"/>
      <protection/>
    </xf>
    <xf numFmtId="49" fontId="35" fillId="0" borderId="0">
      <alignment vertical="top" shrinkToFit="1"/>
      <protection/>
    </xf>
    <xf numFmtId="49" fontId="31" fillId="0" borderId="0">
      <alignment vertical="top" shrinkToFit="1"/>
      <protection/>
    </xf>
    <xf numFmtId="49" fontId="31" fillId="0" borderId="1">
      <alignment horizontal="center" vertical="top" wrapText="1"/>
      <protection/>
    </xf>
    <xf numFmtId="49" fontId="31" fillId="0" borderId="0">
      <alignment horizontal="center" vertical="top" wrapText="1"/>
      <protection/>
    </xf>
    <xf numFmtId="49" fontId="31" fillId="22" borderId="0">
      <alignment horizontal="center" vertical="top" wrapText="1"/>
      <protection/>
    </xf>
    <xf numFmtId="49" fontId="31" fillId="23" borderId="0">
      <alignment horizontal="center" vertical="top" wrapText="1"/>
      <protection/>
    </xf>
    <xf numFmtId="49" fontId="31" fillId="0" borderId="6">
      <alignment horizontal="left" vertical="top" wrapText="1"/>
      <protection/>
    </xf>
    <xf numFmtId="49" fontId="31" fillId="0" borderId="7">
      <alignment horizontal="center" vertical="top" wrapText="1"/>
      <protection/>
    </xf>
    <xf numFmtId="49" fontId="31" fillId="0" borderId="6">
      <alignment horizontal="center" vertical="top" wrapText="1"/>
      <protection/>
    </xf>
    <xf numFmtId="49" fontId="31" fillId="0" borderId="1">
      <alignment horizontal="center" vertical="top" wrapText="1"/>
      <protection/>
    </xf>
    <xf numFmtId="49" fontId="31" fillId="0" borderId="3">
      <alignment horizontal="center" vertical="top" wrapText="1"/>
      <protection/>
    </xf>
    <xf numFmtId="49" fontId="31" fillId="0" borderId="3">
      <alignment horizontal="center" vertical="top" shrinkToFit="1"/>
      <protection/>
    </xf>
    <xf numFmtId="49" fontId="31" fillId="0" borderId="8">
      <alignment horizontal="center" vertical="top" wrapText="1"/>
      <protection/>
    </xf>
    <xf numFmtId="49" fontId="31" fillId="0" borderId="2">
      <alignment horizontal="left" vertical="top" wrapText="1"/>
      <protection/>
    </xf>
    <xf numFmtId="49" fontId="31" fillId="0" borderId="1">
      <alignment horizontal="left" vertical="top" wrapText="1"/>
      <protection/>
    </xf>
    <xf numFmtId="49" fontId="31" fillId="0" borderId="3">
      <alignment horizontal="left" vertical="top" wrapText="1"/>
      <protection/>
    </xf>
    <xf numFmtId="49" fontId="31" fillId="0" borderId="9">
      <alignment horizontal="left" vertical="top" wrapText="1"/>
      <protection/>
    </xf>
    <xf numFmtId="49" fontId="31" fillId="0" borderId="5">
      <alignment horizontal="left" vertical="top" wrapText="1"/>
      <protection/>
    </xf>
    <xf numFmtId="49" fontId="31" fillId="0" borderId="0">
      <alignment horizontal="left" vertical="top" wrapText="1"/>
      <protection/>
    </xf>
    <xf numFmtId="49" fontId="31" fillId="0" borderId="1">
      <alignment horizontal="left" vertical="center" wrapText="1"/>
      <protection/>
    </xf>
    <xf numFmtId="49" fontId="31" fillId="0" borderId="8">
      <alignment horizontal="left" vertical="top" wrapText="1"/>
      <protection/>
    </xf>
    <xf numFmtId="49" fontId="31" fillId="0" borderId="10">
      <alignment horizontal="left" vertical="top" wrapText="1"/>
      <protection/>
    </xf>
    <xf numFmtId="4" fontId="31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4" fontId="31" fillId="23" borderId="1">
      <alignment horizontal="right" vertical="top" shrinkToFit="1"/>
      <protection/>
    </xf>
    <xf numFmtId="167" fontId="31" fillId="0" borderId="2">
      <alignment horizontal="right" vertical="top" shrinkToFit="1"/>
      <protection/>
    </xf>
    <xf numFmtId="4" fontId="31" fillId="0" borderId="6">
      <alignment vertical="top" shrinkToFit="1"/>
      <protection/>
    </xf>
    <xf numFmtId="4" fontId="31" fillId="0" borderId="3">
      <alignment vertical="top" shrinkToFit="1"/>
      <protection/>
    </xf>
    <xf numFmtId="4" fontId="31" fillId="0" borderId="8">
      <alignment vertical="top" shrinkToFit="1"/>
      <protection/>
    </xf>
    <xf numFmtId="49" fontId="31" fillId="0" borderId="1">
      <alignment horizontal="left" vertical="center" wrapText="1"/>
      <protection/>
    </xf>
    <xf numFmtId="49" fontId="31" fillId="22" borderId="1">
      <alignment horizontal="right" vertical="top" shrinkToFit="1"/>
      <protection/>
    </xf>
    <xf numFmtId="49" fontId="31" fillId="23" borderId="1">
      <alignment horizontal="right" vertical="top" shrinkToFit="1"/>
      <protection/>
    </xf>
    <xf numFmtId="49" fontId="31" fillId="0" borderId="2">
      <alignment horizontal="center" vertical="top" wrapText="1"/>
      <protection/>
    </xf>
    <xf numFmtId="49" fontId="31" fillId="0" borderId="7">
      <alignment horizontal="center" vertical="top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1" applyNumberFormat="0" applyAlignment="0" applyProtection="0"/>
    <xf numFmtId="0" fontId="37" fillId="31" borderId="12" applyNumberFormat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32" borderId="17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8" applyNumberFormat="0" applyFont="0" applyAlignment="0" applyProtection="0"/>
    <xf numFmtId="9" fontId="0" fillId="0" borderId="0" applyFont="0" applyFill="0" applyBorder="0" applyAlignment="0" applyProtection="0"/>
    <xf numFmtId="0" fontId="50" fillId="0" borderId="1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49" fontId="31" fillId="0" borderId="6" xfId="70" applyNumberFormat="1" applyProtection="1">
      <alignment/>
      <protection/>
    </xf>
    <xf numFmtId="49" fontId="31" fillId="0" borderId="1" xfId="74" applyNumberFormat="1" applyProtection="1">
      <alignment horizontal="center" vertical="top" wrapText="1"/>
      <protection/>
    </xf>
    <xf numFmtId="4" fontId="31" fillId="0" borderId="1" xfId="98" applyNumberFormat="1" applyProtection="1">
      <alignment horizontal="right" vertical="top" shrinkToFit="1"/>
      <protection/>
    </xf>
    <xf numFmtId="49" fontId="31" fillId="0" borderId="6" xfId="82" applyNumberFormat="1" applyProtection="1">
      <alignment horizontal="left" vertical="top" wrapText="1"/>
      <protection/>
    </xf>
    <xf numFmtId="49" fontId="31" fillId="0" borderId="6" xfId="84" applyNumberFormat="1" applyProtection="1">
      <alignment horizontal="center" vertical="top" wrapText="1"/>
      <protection/>
    </xf>
    <xf numFmtId="49" fontId="31" fillId="0" borderId="3" xfId="86" applyNumberFormat="1" applyProtection="1">
      <alignment horizontal="center" vertical="top" wrapText="1"/>
      <protection/>
    </xf>
    <xf numFmtId="49" fontId="31" fillId="0" borderId="3" xfId="87" applyNumberFormat="1" applyProtection="1">
      <alignment horizontal="center" vertical="top" shrinkToFit="1"/>
      <protection/>
    </xf>
    <xf numFmtId="49" fontId="31" fillId="0" borderId="8" xfId="88" applyNumberFormat="1" applyProtection="1">
      <alignment horizontal="center" vertical="top" wrapText="1"/>
      <protection/>
    </xf>
    <xf numFmtId="49" fontId="31" fillId="0" borderId="3" xfId="91" applyNumberFormat="1" applyProtection="1">
      <alignment horizontal="left" vertical="top" wrapText="1"/>
      <protection/>
    </xf>
    <xf numFmtId="49" fontId="31" fillId="0" borderId="8" xfId="96" applyNumberFormat="1" applyProtection="1">
      <alignment horizontal="left" vertical="top" wrapText="1"/>
      <protection/>
    </xf>
    <xf numFmtId="49" fontId="34" fillId="0" borderId="0" xfId="75" applyNumberFormat="1" applyProtection="1">
      <alignment horizontal="center" vertical="top" shrinkToFit="1"/>
      <protection/>
    </xf>
    <xf numFmtId="49" fontId="31" fillId="0" borderId="0" xfId="79" applyNumberFormat="1" applyProtection="1">
      <alignment horizontal="center" vertical="top" wrapText="1"/>
      <protection/>
    </xf>
    <xf numFmtId="49" fontId="31" fillId="0" borderId="7" xfId="83" applyNumberFormat="1" applyProtection="1">
      <alignment horizontal="center" vertical="top" wrapText="1"/>
      <protection/>
    </xf>
    <xf numFmtId="49" fontId="31" fillId="0" borderId="1" xfId="85" applyNumberFormat="1" applyProtection="1">
      <alignment horizontal="center" vertical="top" wrapText="1"/>
      <protection/>
    </xf>
    <xf numFmtId="49" fontId="31" fillId="0" borderId="9" xfId="92" applyNumberFormat="1" applyProtection="1">
      <alignment horizontal="left" vertical="top" wrapText="1"/>
      <protection/>
    </xf>
    <xf numFmtId="49" fontId="31" fillId="0" borderId="0" xfId="94" applyNumberFormat="1" applyProtection="1">
      <alignment horizontal="left" vertical="top" wrapText="1"/>
      <protection/>
    </xf>
    <xf numFmtId="4" fontId="31" fillId="0" borderId="6" xfId="102" applyNumberFormat="1" applyProtection="1">
      <alignment vertical="top" shrinkToFit="1"/>
      <protection/>
    </xf>
    <xf numFmtId="49" fontId="3" fillId="0" borderId="6" xfId="70" applyNumberFormat="1" applyFont="1" applyFill="1" applyProtection="1">
      <alignment/>
      <protection/>
    </xf>
    <xf numFmtId="49" fontId="3" fillId="0" borderId="1" xfId="74" applyNumberFormat="1" applyFont="1" applyFill="1" applyProtection="1">
      <alignment horizontal="center" vertical="top" wrapText="1"/>
      <protection/>
    </xf>
    <xf numFmtId="49" fontId="3" fillId="0" borderId="6" xfId="82" applyNumberFormat="1" applyFont="1" applyFill="1" applyProtection="1">
      <alignment horizontal="left" vertical="top" wrapText="1"/>
      <protection/>
    </xf>
    <xf numFmtId="49" fontId="3" fillId="0" borderId="6" xfId="84" applyNumberFormat="1" applyFont="1" applyFill="1" applyProtection="1">
      <alignment horizontal="center" vertical="top" wrapText="1"/>
      <protection/>
    </xf>
    <xf numFmtId="49" fontId="3" fillId="0" borderId="3" xfId="86" applyNumberFormat="1" applyFont="1" applyFill="1" applyProtection="1">
      <alignment horizontal="center" vertical="top" wrapText="1"/>
      <protection/>
    </xf>
    <xf numFmtId="49" fontId="3" fillId="0" borderId="3" xfId="87" applyNumberFormat="1" applyFont="1" applyFill="1" applyProtection="1">
      <alignment horizontal="center" vertical="top" shrinkToFit="1"/>
      <protection/>
    </xf>
    <xf numFmtId="49" fontId="3" fillId="0" borderId="8" xfId="88" applyNumberFormat="1" applyFont="1" applyFill="1" applyProtection="1">
      <alignment horizontal="center" vertical="top" wrapText="1"/>
      <protection/>
    </xf>
    <xf numFmtId="49" fontId="3" fillId="0" borderId="3" xfId="91" applyNumberFormat="1" applyFont="1" applyFill="1" applyProtection="1">
      <alignment horizontal="left" vertical="top" wrapText="1"/>
      <protection/>
    </xf>
    <xf numFmtId="49" fontId="3" fillId="0" borderId="8" xfId="96" applyNumberFormat="1" applyFont="1" applyFill="1" applyProtection="1">
      <alignment horizontal="left" vertical="top" wrapText="1"/>
      <protection/>
    </xf>
    <xf numFmtId="49" fontId="3" fillId="0" borderId="0" xfId="75" applyNumberFormat="1" applyFont="1" applyFill="1" applyProtection="1">
      <alignment horizontal="center" vertical="top" shrinkToFit="1"/>
      <protection/>
    </xf>
    <xf numFmtId="49" fontId="3" fillId="0" borderId="0" xfId="79" applyNumberFormat="1" applyFont="1" applyFill="1" applyProtection="1">
      <alignment horizontal="center" vertical="top" wrapText="1"/>
      <protection/>
    </xf>
    <xf numFmtId="49" fontId="3" fillId="0" borderId="7" xfId="83" applyNumberFormat="1" applyFont="1" applyFill="1" applyProtection="1">
      <alignment horizontal="center" vertical="top" wrapText="1"/>
      <protection/>
    </xf>
    <xf numFmtId="49" fontId="3" fillId="0" borderId="1" xfId="85" applyNumberFormat="1" applyFont="1" applyFill="1" applyProtection="1">
      <alignment horizontal="center" vertical="top" wrapText="1"/>
      <protection/>
    </xf>
    <xf numFmtId="49" fontId="3" fillId="0" borderId="9" xfId="92" applyNumberFormat="1" applyFont="1" applyFill="1" applyProtection="1">
      <alignment horizontal="left" vertical="top" wrapText="1"/>
      <protection/>
    </xf>
    <xf numFmtId="49" fontId="3" fillId="0" borderId="0" xfId="94" applyNumberFormat="1" applyFont="1" applyFill="1" applyProtection="1">
      <alignment horizontal="left" vertical="top" wrapText="1"/>
      <protection/>
    </xf>
    <xf numFmtId="0" fontId="3" fillId="0" borderId="4" xfId="48" applyNumberFormat="1" applyFont="1" applyFill="1" applyAlignment="1" applyProtection="1">
      <alignment vertical="center"/>
      <protection/>
    </xf>
    <xf numFmtId="0" fontId="3" fillId="0" borderId="0" xfId="50" applyNumberFormat="1" applyFont="1" applyFill="1" applyAlignment="1" applyProtection="1">
      <alignment vertical="center"/>
      <protection/>
    </xf>
    <xf numFmtId="49" fontId="3" fillId="0" borderId="1" xfId="85" applyNumberFormat="1" applyFont="1" applyFill="1" applyBorder="1" applyProtection="1">
      <alignment horizontal="center" vertical="top" wrapText="1"/>
      <protection/>
    </xf>
    <xf numFmtId="1" fontId="2" fillId="0" borderId="3" xfId="47" applyNumberFormat="1" applyFont="1" applyFill="1" applyAlignment="1" applyProtection="1">
      <alignment horizontal="left" vertical="center" wrapText="1"/>
      <protection/>
    </xf>
    <xf numFmtId="0" fontId="2" fillId="0" borderId="20" xfId="57" applyNumberFormat="1" applyFont="1" applyFill="1" applyBorder="1" applyAlignment="1" applyProtection="1">
      <alignment horizontal="left" vertical="center" wrapText="1"/>
      <protection/>
    </xf>
    <xf numFmtId="0" fontId="2" fillId="0" borderId="0" xfId="57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2" fillId="0" borderId="1" xfId="37" applyNumberFormat="1" applyFont="1" applyFill="1" applyProtection="1">
      <alignment horizontal="right" vertical="top" shrinkToFit="1"/>
      <protection/>
    </xf>
    <xf numFmtId="49" fontId="2" fillId="0" borderId="1" xfId="36" applyNumberFormat="1" applyFont="1" applyFill="1" applyProtection="1">
      <alignment horizontal="left" vertical="center" wrapText="1"/>
      <protection/>
    </xf>
    <xf numFmtId="4" fontId="3" fillId="0" borderId="1" xfId="98" applyNumberFormat="1" applyFont="1" applyFill="1" applyProtection="1">
      <alignment horizontal="right" vertical="top" shrinkToFit="1"/>
      <protection/>
    </xf>
    <xf numFmtId="49" fontId="3" fillId="0" borderId="1" xfId="105" applyNumberFormat="1" applyFont="1" applyFill="1" applyProtection="1">
      <alignment horizontal="left" vertical="center" wrapText="1"/>
      <protection/>
    </xf>
    <xf numFmtId="4" fontId="3" fillId="0" borderId="1" xfId="37" applyNumberFormat="1" applyFont="1" applyFill="1" applyProtection="1">
      <alignment horizontal="right" vertical="top" shrinkToFit="1"/>
      <protection/>
    </xf>
    <xf numFmtId="4" fontId="3" fillId="0" borderId="6" xfId="102" applyNumberFormat="1" applyFont="1" applyFill="1" applyProtection="1">
      <alignment vertical="top" shrinkToFit="1"/>
      <protection/>
    </xf>
    <xf numFmtId="4" fontId="3" fillId="0" borderId="3" xfId="103" applyNumberFormat="1" applyFont="1" applyFill="1" applyProtection="1">
      <alignment vertical="top" shrinkToFit="1"/>
      <protection/>
    </xf>
    <xf numFmtId="4" fontId="3" fillId="0" borderId="8" xfId="104" applyNumberFormat="1" applyFont="1" applyFill="1" applyProtection="1">
      <alignment vertical="top" shrinkToFit="1"/>
      <protection/>
    </xf>
    <xf numFmtId="49" fontId="3" fillId="0" borderId="7" xfId="109" applyNumberFormat="1" applyFont="1" applyFill="1" applyProtection="1">
      <alignment horizontal="center" vertical="top" wrapText="1"/>
      <protection/>
    </xf>
    <xf numFmtId="4" fontId="2" fillId="0" borderId="1" xfId="58" applyNumberFormat="1" applyFont="1" applyFill="1" applyAlignment="1" applyProtection="1">
      <alignment horizontal="right" vertical="center" shrinkToFit="1"/>
      <protection/>
    </xf>
    <xf numFmtId="0" fontId="2" fillId="0" borderId="6" xfId="62" applyNumberFormat="1" applyFont="1" applyFill="1" applyAlignment="1" applyProtection="1">
      <alignment horizontal="left" vertical="center" wrapText="1"/>
      <protection/>
    </xf>
    <xf numFmtId="0" fontId="2" fillId="0" borderId="3" xfId="65" applyNumberFormat="1" applyFont="1" applyFill="1" applyAlignment="1" applyProtection="1">
      <alignment horizontal="left" vertical="center" wrapText="1"/>
      <protection/>
    </xf>
    <xf numFmtId="0" fontId="3" fillId="0" borderId="0" xfId="43" applyNumberFormat="1" applyFont="1" applyFill="1" applyProtection="1">
      <alignment/>
      <protection/>
    </xf>
    <xf numFmtId="49" fontId="3" fillId="0" borderId="21" xfId="70" applyNumberFormat="1" applyFont="1" applyFill="1" applyBorder="1" applyProtection="1">
      <alignment/>
      <protection/>
    </xf>
    <xf numFmtId="49" fontId="3" fillId="0" borderId="1" xfId="74" applyNumberFormat="1" applyFont="1" applyFill="1" applyBorder="1" applyProtection="1">
      <alignment horizontal="center" vertical="top" wrapText="1"/>
      <protection/>
    </xf>
    <xf numFmtId="49" fontId="3" fillId="0" borderId="22" xfId="74" applyNumberFormat="1" applyFont="1" applyFill="1" applyBorder="1" applyProtection="1">
      <alignment horizontal="center" vertical="top" wrapText="1"/>
      <protection/>
    </xf>
    <xf numFmtId="49" fontId="3" fillId="0" borderId="6" xfId="82" applyNumberFormat="1" applyFont="1" applyFill="1" applyBorder="1" applyProtection="1">
      <alignment horizontal="left" vertical="top" wrapText="1"/>
      <protection/>
    </xf>
    <xf numFmtId="49" fontId="3" fillId="0" borderId="6" xfId="84" applyNumberFormat="1" applyFont="1" applyFill="1" applyBorder="1" applyProtection="1">
      <alignment horizontal="center" vertical="top" wrapText="1"/>
      <protection/>
    </xf>
    <xf numFmtId="49" fontId="3" fillId="0" borderId="3" xfId="86" applyNumberFormat="1" applyFont="1" applyFill="1" applyBorder="1" applyProtection="1">
      <alignment horizontal="center" vertical="top" wrapText="1"/>
      <protection/>
    </xf>
    <xf numFmtId="49" fontId="3" fillId="0" borderId="3" xfId="87" applyNumberFormat="1" applyFont="1" applyFill="1" applyBorder="1" applyProtection="1">
      <alignment horizontal="center" vertical="top" shrinkToFit="1"/>
      <protection/>
    </xf>
    <xf numFmtId="49" fontId="3" fillId="0" borderId="8" xfId="88" applyNumberFormat="1" applyFont="1" applyFill="1" applyBorder="1" applyProtection="1">
      <alignment horizontal="center" vertical="top" wrapText="1"/>
      <protection/>
    </xf>
    <xf numFmtId="49" fontId="3" fillId="0" borderId="3" xfId="91" applyNumberFormat="1" applyFont="1" applyFill="1" applyBorder="1" applyProtection="1">
      <alignment horizontal="left" vertical="top" wrapText="1"/>
      <protection/>
    </xf>
    <xf numFmtId="49" fontId="3" fillId="0" borderId="8" xfId="96" applyNumberFormat="1" applyFont="1" applyFill="1" applyBorder="1" applyProtection="1">
      <alignment horizontal="left" vertical="top" wrapText="1"/>
      <protection/>
    </xf>
    <xf numFmtId="4" fontId="3" fillId="0" borderId="1" xfId="98" applyNumberFormat="1" applyFont="1" applyFill="1" applyAlignment="1" applyProtection="1">
      <alignment vertical="top" shrinkToFit="1"/>
      <protection/>
    </xf>
    <xf numFmtId="49" fontId="3" fillId="0" borderId="23" xfId="75" applyNumberFormat="1" applyFont="1" applyFill="1" applyBorder="1" applyProtection="1">
      <alignment horizontal="center" vertical="top" shrinkToFit="1"/>
      <protection/>
    </xf>
    <xf numFmtId="49" fontId="3" fillId="0" borderId="0" xfId="79" applyNumberFormat="1" applyFont="1" applyFill="1" applyBorder="1" applyProtection="1">
      <alignment horizontal="center" vertical="top" wrapText="1"/>
      <protection/>
    </xf>
    <xf numFmtId="49" fontId="3" fillId="0" borderId="7" xfId="83" applyNumberFormat="1" applyFont="1" applyFill="1" applyBorder="1" applyProtection="1">
      <alignment horizontal="center" vertical="top" wrapText="1"/>
      <protection/>
    </xf>
    <xf numFmtId="49" fontId="3" fillId="0" borderId="9" xfId="92" applyNumberFormat="1" applyFont="1" applyFill="1" applyBorder="1" applyProtection="1">
      <alignment horizontal="left" vertical="top" wrapText="1"/>
      <protection/>
    </xf>
    <xf numFmtId="49" fontId="3" fillId="0" borderId="0" xfId="94" applyNumberFormat="1" applyFont="1" applyFill="1" applyBorder="1" applyProtection="1">
      <alignment horizontal="left" vertical="top" wrapText="1"/>
      <protection/>
    </xf>
    <xf numFmtId="0" fontId="3" fillId="0" borderId="24" xfId="48" applyNumberFormat="1" applyFont="1" applyFill="1" applyBorder="1" applyAlignment="1" applyProtection="1">
      <alignment vertical="center"/>
      <protection/>
    </xf>
    <xf numFmtId="0" fontId="3" fillId="0" borderId="20" xfId="50" applyNumberFormat="1" applyFont="1" applyFill="1" applyBorder="1" applyAlignment="1" applyProtection="1">
      <alignment vertical="center"/>
      <protection/>
    </xf>
    <xf numFmtId="4" fontId="2" fillId="0" borderId="25" xfId="58" applyNumberFormat="1" applyFont="1" applyFill="1" applyBorder="1" applyAlignment="1" applyProtection="1">
      <alignment horizontal="right" vertical="center" shrinkToFit="1"/>
      <protection/>
    </xf>
    <xf numFmtId="0" fontId="3" fillId="0" borderId="0" xfId="44" applyNumberFormat="1" applyFont="1" applyFill="1" applyProtection="1">
      <alignment horizontal="center" vertical="top" shrinkToFit="1"/>
      <protection/>
    </xf>
    <xf numFmtId="0" fontId="3" fillId="0" borderId="2" xfId="45" applyNumberFormat="1" applyFont="1" applyFill="1" applyProtection="1">
      <alignment horizontal="center" vertical="center" wrapText="1"/>
      <protection/>
    </xf>
    <xf numFmtId="0" fontId="3" fillId="0" borderId="1" xfId="61" applyNumberFormat="1" applyFont="1" applyFill="1" applyProtection="1">
      <alignment horizontal="center" vertical="center" wrapText="1"/>
      <protection/>
    </xf>
    <xf numFmtId="0" fontId="3" fillId="0" borderId="1" xfId="61" applyNumberFormat="1" applyFont="1" applyFill="1" applyAlignment="1" applyProtection="1">
      <alignment horizontal="center" vertical="center" textRotation="90" wrapText="1"/>
      <protection/>
    </xf>
    <xf numFmtId="1" fontId="3" fillId="0" borderId="1" xfId="46" applyNumberFormat="1" applyFont="1" applyFill="1" applyProtection="1">
      <alignment horizontal="center" vertical="center" wrapText="1"/>
      <protection/>
    </xf>
    <xf numFmtId="166" fontId="3" fillId="0" borderId="1" xfId="56" applyNumberFormat="1" applyFont="1" applyFill="1" applyProtection="1">
      <alignment horizontal="center" vertical="center" shrinkToFit="1"/>
      <protection/>
    </xf>
    <xf numFmtId="1" fontId="3" fillId="0" borderId="3" xfId="47" applyNumberFormat="1" applyFont="1" applyFill="1" applyProtection="1">
      <alignment horizontal="center" vertical="center" wrapText="1"/>
      <protection/>
    </xf>
    <xf numFmtId="1" fontId="3" fillId="0" borderId="3" xfId="55" applyNumberFormat="1" applyFont="1" applyFill="1" applyProtection="1">
      <alignment horizontal="center" vertical="center" shrinkToFit="1"/>
      <protection/>
    </xf>
    <xf numFmtId="4" fontId="2" fillId="0" borderId="1" xfId="37" applyNumberFormat="1" applyFont="1" applyFill="1" applyAlignment="1" applyProtection="1">
      <alignment vertical="top" shrinkToFit="1"/>
      <protection/>
    </xf>
    <xf numFmtId="4" fontId="2" fillId="0" borderId="1" xfId="36" applyNumberFormat="1" applyFont="1" applyFill="1" applyAlignment="1" applyProtection="1">
      <alignment vertical="top" wrapText="1"/>
      <protection/>
    </xf>
    <xf numFmtId="0" fontId="2" fillId="0" borderId="0" xfId="42" applyNumberFormat="1" applyFont="1" applyFill="1" applyProtection="1">
      <alignment/>
      <protection/>
    </xf>
    <xf numFmtId="4" fontId="3" fillId="0" borderId="1" xfId="105" applyNumberFormat="1" applyFont="1" applyFill="1" applyAlignment="1" applyProtection="1">
      <alignment vertical="top" wrapText="1"/>
      <protection/>
    </xf>
    <xf numFmtId="4" fontId="3" fillId="0" borderId="7" xfId="109" applyNumberFormat="1" applyFont="1" applyFill="1" applyAlignment="1" applyProtection="1">
      <alignment vertical="top" wrapText="1"/>
      <protection/>
    </xf>
    <xf numFmtId="4" fontId="3" fillId="0" borderId="1" xfId="74" applyNumberFormat="1" applyFont="1" applyFill="1" applyAlignment="1" applyProtection="1">
      <alignment vertical="top" wrapText="1"/>
      <protection/>
    </xf>
    <xf numFmtId="2" fontId="3" fillId="0" borderId="1" xfId="85" applyNumberFormat="1" applyFont="1" applyFill="1" applyProtection="1">
      <alignment horizontal="center" vertical="top" wrapText="1"/>
      <protection/>
    </xf>
    <xf numFmtId="2" fontId="3" fillId="0" borderId="6" xfId="82" applyNumberFormat="1" applyFont="1" applyFill="1" applyProtection="1">
      <alignment horizontal="left" vertical="top" wrapText="1"/>
      <protection/>
    </xf>
    <xf numFmtId="0" fontId="3" fillId="0" borderId="0" xfId="48" applyNumberFormat="1" applyFont="1" applyFill="1" applyBorder="1" applyAlignment="1" applyProtection="1">
      <alignment vertical="center"/>
      <protection/>
    </xf>
    <xf numFmtId="4" fontId="2" fillId="0" borderId="2" xfId="58" applyNumberFormat="1" applyFont="1" applyFill="1" applyBorder="1" applyAlignment="1" applyProtection="1">
      <alignment horizontal="right" vertical="center" shrinkToFit="1"/>
      <protection/>
    </xf>
    <xf numFmtId="4" fontId="2" fillId="0" borderId="2" xfId="58" applyNumberFormat="1" applyFont="1" applyFill="1" applyBorder="1" applyAlignment="1" applyProtection="1">
      <alignment vertical="center" shrinkToFit="1"/>
      <protection/>
    </xf>
    <xf numFmtId="0" fontId="3" fillId="0" borderId="0" xfId="43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0" borderId="26" xfId="48" applyNumberFormat="1" applyFont="1" applyFill="1" applyBorder="1" applyAlignment="1" applyProtection="1">
      <alignment vertical="center"/>
      <protection/>
    </xf>
    <xf numFmtId="0" fontId="2" fillId="0" borderId="27" xfId="48" applyNumberFormat="1" applyFont="1" applyFill="1" applyBorder="1" applyAlignment="1" applyProtection="1">
      <alignment vertical="center"/>
      <protection/>
    </xf>
    <xf numFmtId="0" fontId="2" fillId="0" borderId="28" xfId="48" applyNumberFormat="1" applyFont="1" applyFill="1" applyBorder="1" applyAlignment="1" applyProtection="1">
      <alignment vertical="center"/>
      <protection/>
    </xf>
    <xf numFmtId="0" fontId="2" fillId="0" borderId="0" xfId="43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" fontId="2" fillId="0" borderId="29" xfId="37" applyNumberFormat="1" applyFont="1" applyFill="1" applyBorder="1" applyProtection="1">
      <alignment horizontal="right" vertical="top" shrinkToFit="1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24" xfId="48" applyNumberFormat="1" applyFont="1" applyFill="1" applyBorder="1" applyProtection="1">
      <alignment/>
      <protection/>
    </xf>
    <xf numFmtId="0" fontId="3" fillId="0" borderId="20" xfId="50" applyNumberFormat="1" applyFont="1" applyFill="1" applyBorder="1" applyProtection="1">
      <alignment/>
      <protection/>
    </xf>
    <xf numFmtId="0" fontId="2" fillId="0" borderId="0" xfId="57" applyNumberFormat="1" applyFont="1" applyFill="1" applyProtection="1">
      <alignment horizontal="left" vertical="center" wrapText="1"/>
      <protection/>
    </xf>
    <xf numFmtId="4" fontId="2" fillId="0" borderId="1" xfId="58" applyNumberFormat="1" applyFont="1" applyFill="1" applyProtection="1">
      <alignment horizontal="right" vertical="top" shrinkToFit="1"/>
      <protection/>
    </xf>
    <xf numFmtId="49" fontId="2" fillId="0" borderId="22" xfId="35" applyNumberFormat="1" applyFont="1" applyFill="1" applyBorder="1" applyProtection="1">
      <alignment horizontal="center" vertical="top" wrapText="1"/>
      <protection/>
    </xf>
    <xf numFmtId="49" fontId="2" fillId="0" borderId="1" xfId="35" applyNumberFormat="1" applyFont="1" applyFill="1" applyBorder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7" xfId="109" applyNumberFormat="1" applyFont="1" applyFill="1" applyAlignment="1" applyProtection="1">
      <alignment vertical="top" wrapText="1"/>
      <protection/>
    </xf>
    <xf numFmtId="4" fontId="3" fillId="0" borderId="7" xfId="109" applyNumberFormat="1" applyFont="1" applyFill="1" applyAlignment="1" applyProtection="1">
      <alignment horizontal="right" vertical="top" wrapText="1"/>
      <protection/>
    </xf>
    <xf numFmtId="4" fontId="3" fillId="0" borderId="1" xfId="74" applyNumberFormat="1" applyFont="1" applyFill="1" applyAlignment="1" applyProtection="1">
      <alignment horizontal="right" vertical="top" wrapText="1"/>
      <protection/>
    </xf>
    <xf numFmtId="49" fontId="3" fillId="0" borderId="1" xfId="90" applyNumberFormat="1" applyFont="1" applyFill="1" applyProtection="1">
      <alignment horizontal="left" vertical="top" wrapText="1"/>
      <protection/>
    </xf>
    <xf numFmtId="49" fontId="3" fillId="0" borderId="1" xfId="90" applyFont="1" applyFill="1">
      <alignment horizontal="left" vertical="top" wrapText="1"/>
      <protection/>
    </xf>
    <xf numFmtId="4" fontId="3" fillId="0" borderId="1" xfId="98" applyNumberFormat="1" applyFont="1" applyFill="1" applyAlignment="1" applyProtection="1">
      <alignment horizontal="center" vertical="top" shrinkToFit="1"/>
      <protection/>
    </xf>
    <xf numFmtId="49" fontId="3" fillId="0" borderId="20" xfId="0" applyNumberFormat="1" applyFont="1" applyFill="1" applyBorder="1" applyAlignment="1" applyProtection="1">
      <alignment/>
      <protection locked="0"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4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31" fillId="0" borderId="1" xfId="103" applyNumberFormat="1" applyBorder="1" applyAlignment="1" applyProtection="1">
      <alignment horizontal="left" vertical="center" wrapText="1"/>
      <protection/>
    </xf>
    <xf numFmtId="49" fontId="31" fillId="23" borderId="7" xfId="107" applyNumberFormat="1" applyBorder="1" applyAlignment="1" applyProtection="1">
      <alignment horizontal="center" vertical="top" wrapText="1"/>
      <protection/>
    </xf>
    <xf numFmtId="49" fontId="31" fillId="0" borderId="7" xfId="107" applyNumberFormat="1" applyFill="1" applyBorder="1" applyAlignment="1" applyProtection="1">
      <alignment horizontal="center" vertical="top" wrapText="1"/>
      <protection/>
    </xf>
    <xf numFmtId="4" fontId="3" fillId="0" borderId="1" xfId="58" applyNumberFormat="1" applyFont="1" applyFill="1" applyProtection="1">
      <alignment horizontal="right" vertical="top" shrinkToFit="1"/>
      <protection/>
    </xf>
    <xf numFmtId="4" fontId="3" fillId="0" borderId="2" xfId="98" applyNumberFormat="1" applyFont="1" applyFill="1" applyBorder="1" applyProtection="1">
      <alignment horizontal="right" vertical="top" shrinkToFit="1"/>
      <protection/>
    </xf>
    <xf numFmtId="4" fontId="3" fillId="0" borderId="29" xfId="58" applyNumberFormat="1" applyFont="1" applyFill="1" applyBorder="1" applyProtection="1">
      <alignment horizontal="right" vertical="top" shrinkToFit="1"/>
      <protection/>
    </xf>
    <xf numFmtId="0" fontId="3" fillId="0" borderId="30" xfId="0" applyFont="1" applyFill="1" applyBorder="1" applyAlignment="1" applyProtection="1">
      <alignment/>
      <protection locked="0"/>
    </xf>
    <xf numFmtId="49" fontId="3" fillId="0" borderId="1" xfId="90" applyNumberFormat="1" applyFont="1" applyFill="1" applyProtection="1">
      <alignment horizontal="left" vertical="top" wrapText="1"/>
      <protection/>
    </xf>
    <xf numFmtId="49" fontId="3" fillId="0" borderId="1" xfId="90" applyFont="1" applyFill="1">
      <alignment horizontal="left" vertical="top" wrapText="1"/>
      <protection/>
    </xf>
    <xf numFmtId="0" fontId="2" fillId="0" borderId="20" xfId="57" applyNumberFormat="1" applyFont="1" applyFill="1" applyBorder="1" applyAlignment="1" applyProtection="1">
      <alignment horizontal="left" vertical="center" wrapText="1"/>
      <protection/>
    </xf>
    <xf numFmtId="0" fontId="2" fillId="0" borderId="20" xfId="57" applyFont="1" applyFill="1" applyBorder="1" applyAlignment="1">
      <alignment horizontal="left" vertical="center" wrapText="1"/>
      <protection/>
    </xf>
    <xf numFmtId="1" fontId="2" fillId="0" borderId="0" xfId="47" applyNumberFormat="1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31" fillId="0" borderId="1" xfId="95" applyNumberFormat="1" applyProtection="1">
      <alignment horizontal="left" vertical="center" wrapText="1"/>
      <protection/>
    </xf>
    <xf numFmtId="49" fontId="31" fillId="0" borderId="1" xfId="95">
      <alignment horizontal="left" vertical="center" wrapText="1"/>
      <protection/>
    </xf>
    <xf numFmtId="49" fontId="31" fillId="0" borderId="1" xfId="90" applyNumberFormat="1" applyProtection="1">
      <alignment horizontal="left" vertical="top" wrapText="1"/>
      <protection/>
    </xf>
    <xf numFmtId="49" fontId="31" fillId="0" borderId="1" xfId="90">
      <alignment horizontal="left" vertical="top" wrapText="1"/>
      <protection/>
    </xf>
    <xf numFmtId="49" fontId="3" fillId="0" borderId="1" xfId="95" applyNumberFormat="1" applyFont="1" applyFill="1" applyProtection="1">
      <alignment horizontal="left" vertical="center" wrapText="1"/>
      <protection/>
    </xf>
    <xf numFmtId="49" fontId="3" fillId="0" borderId="1" xfId="95" applyFont="1" applyFill="1">
      <alignment horizontal="left" vertical="center" wrapText="1"/>
      <protection/>
    </xf>
    <xf numFmtId="49" fontId="3" fillId="0" borderId="6" xfId="90" applyNumberFormat="1" applyFont="1" applyFill="1" applyBorder="1" applyProtection="1">
      <alignment horizontal="left" vertical="top" wrapText="1"/>
      <protection/>
    </xf>
    <xf numFmtId="49" fontId="3" fillId="0" borderId="3" xfId="90" applyNumberFormat="1" applyFont="1" applyFill="1" applyBorder="1" applyProtection="1">
      <alignment horizontal="left" vertical="top" wrapText="1"/>
      <protection/>
    </xf>
    <xf numFmtId="49" fontId="3" fillId="0" borderId="8" xfId="90" applyNumberFormat="1" applyFont="1" applyFill="1" applyBorder="1" applyProtection="1">
      <alignment horizontal="left" vertical="top" wrapText="1"/>
      <protection/>
    </xf>
    <xf numFmtId="0" fontId="2" fillId="0" borderId="3" xfId="57" applyNumberFormat="1" applyFont="1" applyFill="1" applyBorder="1" applyAlignment="1" applyProtection="1">
      <alignment horizontal="left" vertical="center" wrapText="1"/>
      <protection/>
    </xf>
    <xf numFmtId="0" fontId="2" fillId="0" borderId="31" xfId="48" applyNumberFormat="1" applyFont="1" applyFill="1" applyBorder="1" applyAlignment="1" applyProtection="1">
      <alignment horizontal="left" vertical="center"/>
      <protection/>
    </xf>
    <xf numFmtId="0" fontId="2" fillId="0" borderId="32" xfId="48" applyNumberFormat="1" applyFont="1" applyFill="1" applyBorder="1" applyAlignment="1" applyProtection="1">
      <alignment horizontal="left" vertical="center"/>
      <protection/>
    </xf>
    <xf numFmtId="49" fontId="2" fillId="0" borderId="22" xfId="35" applyNumberFormat="1" applyFont="1" applyFill="1" applyBorder="1" applyProtection="1">
      <alignment horizontal="center" vertical="top" wrapText="1"/>
      <protection/>
    </xf>
    <xf numFmtId="49" fontId="2" fillId="0" borderId="1" xfId="35" applyFont="1" applyFill="1" applyBorder="1">
      <alignment horizontal="center" vertical="top" wrapText="1"/>
      <protection/>
    </xf>
    <xf numFmtId="49" fontId="2" fillId="0" borderId="1" xfId="36" applyNumberFormat="1" applyFont="1" applyFill="1" applyProtection="1">
      <alignment horizontal="left" vertical="center" wrapText="1"/>
      <protection/>
    </xf>
    <xf numFmtId="49" fontId="2" fillId="0" borderId="1" xfId="36" applyFont="1" applyFill="1">
      <alignment horizontal="left" vertical="center" wrapText="1"/>
      <protection/>
    </xf>
    <xf numFmtId="49" fontId="3" fillId="0" borderId="6" xfId="95" applyNumberFormat="1" applyFont="1" applyFill="1" applyBorder="1" applyProtection="1">
      <alignment horizontal="left" vertical="center" wrapText="1"/>
      <protection/>
    </xf>
    <xf numFmtId="49" fontId="3" fillId="0" borderId="3" xfId="95" applyNumberFormat="1" applyFont="1" applyFill="1" applyBorder="1" applyProtection="1">
      <alignment horizontal="left" vertical="center" wrapText="1"/>
      <protection/>
    </xf>
    <xf numFmtId="49" fontId="3" fillId="0" borderId="8" xfId="95" applyNumberFormat="1" applyFont="1" applyFill="1" applyBorder="1" applyProtection="1">
      <alignment horizontal="left" vertical="center" wrapText="1"/>
      <protection/>
    </xf>
    <xf numFmtId="2" fontId="3" fillId="0" borderId="6" xfId="95" applyNumberFormat="1" applyFont="1" applyFill="1" applyBorder="1" applyProtection="1">
      <alignment horizontal="left" vertical="center" wrapText="1"/>
      <protection/>
    </xf>
    <xf numFmtId="2" fontId="3" fillId="0" borderId="3" xfId="95" applyNumberFormat="1" applyFont="1" applyFill="1" applyBorder="1" applyProtection="1">
      <alignment horizontal="left" vertical="center" wrapText="1"/>
      <protection/>
    </xf>
    <xf numFmtId="2" fontId="3" fillId="0" borderId="8" xfId="95" applyNumberFormat="1" applyFont="1" applyFill="1" applyBorder="1" applyProtection="1">
      <alignment horizontal="left" vertical="center" wrapText="1"/>
      <protection/>
    </xf>
    <xf numFmtId="49" fontId="3" fillId="0" borderId="5" xfId="75" applyNumberFormat="1" applyFont="1" applyFill="1" applyBorder="1" applyAlignment="1" applyProtection="1">
      <alignment horizontal="center" vertical="top" shrinkToFi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49" fontId="3" fillId="0" borderId="1" xfId="90" applyNumberFormat="1" applyFont="1" applyFill="1" applyBorder="1" applyProtection="1">
      <alignment horizontal="left" vertical="top" wrapText="1"/>
      <protection/>
    </xf>
    <xf numFmtId="49" fontId="3" fillId="0" borderId="1" xfId="90" applyFont="1" applyFill="1" applyBorder="1">
      <alignment horizontal="left" vertical="top" wrapText="1"/>
      <protection/>
    </xf>
    <xf numFmtId="49" fontId="2" fillId="0" borderId="1" xfId="35" applyNumberFormat="1" applyFont="1" applyFill="1" applyProtection="1">
      <alignment horizontal="center" vertical="top" wrapText="1"/>
      <protection/>
    </xf>
    <xf numFmtId="49" fontId="2" fillId="0" borderId="1" xfId="35" applyFont="1" applyFill="1">
      <alignment horizontal="center" vertical="top" wrapText="1"/>
      <protection/>
    </xf>
    <xf numFmtId="0" fontId="2" fillId="0" borderId="20" xfId="57" applyNumberFormat="1" applyFont="1" applyFill="1" applyBorder="1" applyProtection="1">
      <alignment horizontal="left" vertical="center" wrapText="1"/>
      <protection/>
    </xf>
    <xf numFmtId="0" fontId="2" fillId="0" borderId="20" xfId="57" applyFont="1" applyFill="1" applyBorder="1">
      <alignment horizontal="left" vertical="center" wrapText="1"/>
      <protection/>
    </xf>
    <xf numFmtId="49" fontId="2" fillId="0" borderId="6" xfId="36" applyNumberFormat="1" applyFont="1" applyFill="1" applyBorder="1" applyAlignment="1" applyProtection="1">
      <alignment horizontal="left" vertical="top" wrapText="1"/>
      <protection/>
    </xf>
    <xf numFmtId="49" fontId="2" fillId="0" borderId="6" xfId="36" applyFont="1" applyFill="1" applyBorder="1" applyAlignment="1">
      <alignment horizontal="left" vertical="top" wrapText="1"/>
      <protection/>
    </xf>
    <xf numFmtId="49" fontId="3" fillId="0" borderId="1" xfId="95" applyNumberFormat="1" applyFont="1" applyFill="1" applyBorder="1" applyProtection="1">
      <alignment horizontal="left" vertical="center" wrapText="1"/>
      <protection/>
    </xf>
    <xf numFmtId="49" fontId="3" fillId="0" borderId="1" xfId="95" applyFont="1" applyFill="1" applyBorder="1">
      <alignment horizontal="left" vertical="center" wrapText="1"/>
      <protection/>
    </xf>
    <xf numFmtId="49" fontId="3" fillId="0" borderId="22" xfId="78" applyNumberFormat="1" applyFont="1" applyFill="1" applyBorder="1" applyProtection="1">
      <alignment horizontal="center" vertical="top" wrapText="1"/>
      <protection/>
    </xf>
    <xf numFmtId="49" fontId="3" fillId="0" borderId="1" xfId="78" applyFont="1" applyFill="1" applyBorder="1">
      <alignment horizontal="center" vertical="top" wrapText="1"/>
      <protection/>
    </xf>
    <xf numFmtId="49" fontId="2" fillId="0" borderId="35" xfId="35" applyNumberFormat="1" applyFont="1" applyFill="1" applyBorder="1" applyProtection="1">
      <alignment horizontal="center" vertical="top" wrapText="1"/>
      <protection/>
    </xf>
    <xf numFmtId="49" fontId="2" fillId="0" borderId="29" xfId="35" applyFont="1" applyFill="1" applyBorder="1">
      <alignment horizontal="center" vertical="top" wrapText="1"/>
      <protection/>
    </xf>
    <xf numFmtId="49" fontId="2" fillId="0" borderId="29" xfId="36" applyNumberFormat="1" applyFont="1" applyFill="1" applyBorder="1" applyProtection="1">
      <alignment horizontal="left" vertical="center" wrapText="1"/>
      <protection/>
    </xf>
    <xf numFmtId="49" fontId="2" fillId="0" borderId="29" xfId="36" applyFont="1" applyFill="1" applyBorder="1">
      <alignment horizontal="left" vertical="center" wrapText="1"/>
      <protection/>
    </xf>
    <xf numFmtId="2" fontId="3" fillId="0" borderId="1" xfId="95" applyNumberFormat="1" applyFont="1" applyFill="1" applyProtection="1">
      <alignment horizontal="left" vertical="center" wrapText="1"/>
      <protection/>
    </xf>
    <xf numFmtId="2" fontId="3" fillId="0" borderId="1" xfId="95" applyNumberFormat="1" applyFont="1" applyFill="1">
      <alignment horizontal="left" vertical="center" wrapText="1"/>
      <protection/>
    </xf>
    <xf numFmtId="0" fontId="2" fillId="0" borderId="0" xfId="57" applyNumberFormat="1" applyFont="1" applyFill="1" applyAlignment="1" applyProtection="1">
      <alignment horizontal="left" vertical="center" wrapText="1"/>
      <protection/>
    </xf>
    <xf numFmtId="0" fontId="2" fillId="0" borderId="0" xfId="57" applyFont="1" applyFill="1" applyAlignment="1">
      <alignment horizontal="left" vertical="center" wrapText="1"/>
      <protection/>
    </xf>
    <xf numFmtId="49" fontId="3" fillId="0" borderId="6" xfId="90" applyNumberFormat="1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" fontId="2" fillId="0" borderId="3" xfId="47" applyNumberFormat="1" applyFont="1" applyFill="1" applyAlignment="1" applyProtection="1">
      <alignment horizontal="left" vertical="center" wrapText="1"/>
      <protection/>
    </xf>
    <xf numFmtId="0" fontId="3" fillId="0" borderId="1" xfId="59" applyNumberFormat="1" applyFont="1" applyFill="1" applyProtection="1">
      <alignment horizontal="center" vertical="center" wrapText="1"/>
      <protection/>
    </xf>
    <xf numFmtId="0" fontId="3" fillId="0" borderId="1" xfId="59" applyFont="1" applyFill="1">
      <alignment horizontal="center" vertical="center" wrapText="1"/>
      <protection/>
    </xf>
    <xf numFmtId="1" fontId="3" fillId="0" borderId="1" xfId="54" applyNumberFormat="1" applyFont="1" applyFill="1" applyProtection="1">
      <alignment horizontal="center" vertical="center" wrapText="1"/>
      <protection/>
    </xf>
    <xf numFmtId="1" fontId="3" fillId="0" borderId="1" xfId="54" applyFont="1" applyFill="1">
      <alignment horizontal="center" vertical="center" wrapText="1"/>
      <protection/>
    </xf>
    <xf numFmtId="0" fontId="2" fillId="0" borderId="0" xfId="64" applyNumberFormat="1" applyFont="1" applyFill="1" applyProtection="1">
      <alignment horizontal="center" vertical="top" wrapText="1"/>
      <protection/>
    </xf>
    <xf numFmtId="0" fontId="2" fillId="0" borderId="0" xfId="64" applyFont="1" applyFill="1">
      <alignment horizontal="center" vertical="top" wrapText="1"/>
      <protection/>
    </xf>
    <xf numFmtId="0" fontId="3" fillId="0" borderId="0" xfId="60" applyNumberFormat="1" applyFont="1" applyFill="1" applyProtection="1">
      <alignment horizontal="left" vertical="top" wrapText="1"/>
      <protection/>
    </xf>
    <xf numFmtId="0" fontId="3" fillId="0" borderId="0" xfId="60" applyFont="1" applyFill="1">
      <alignment horizontal="left" vertical="top" wrapText="1"/>
      <protection/>
    </xf>
    <xf numFmtId="0" fontId="3" fillId="0" borderId="2" xfId="53" applyNumberFormat="1" applyFont="1" applyFill="1" applyProtection="1">
      <alignment horizontal="center" vertical="center" wrapText="1"/>
      <protection/>
    </xf>
    <xf numFmtId="0" fontId="3" fillId="0" borderId="2" xfId="53" applyFont="1" applyFill="1">
      <alignment horizontal="center" vertical="center" wrapText="1"/>
      <protection/>
    </xf>
  </cellXfs>
  <cellStyles count="12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74" xfId="35"/>
    <cellStyle name="st75" xfId="36"/>
    <cellStyle name="st76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xl66" xfId="86"/>
    <cellStyle name="xl67" xfId="87"/>
    <cellStyle name="xl68" xfId="88"/>
    <cellStyle name="xl69" xfId="89"/>
    <cellStyle name="xl70" xfId="90"/>
    <cellStyle name="xl71" xfId="91"/>
    <cellStyle name="xl72" xfId="92"/>
    <cellStyle name="xl73" xfId="93"/>
    <cellStyle name="xl74" xfId="94"/>
    <cellStyle name="xl75" xfId="95"/>
    <cellStyle name="xl76" xfId="96"/>
    <cellStyle name="xl77" xfId="97"/>
    <cellStyle name="xl78" xfId="98"/>
    <cellStyle name="xl79" xfId="99"/>
    <cellStyle name="xl80" xfId="100"/>
    <cellStyle name="xl81" xfId="101"/>
    <cellStyle name="xl82" xfId="102"/>
    <cellStyle name="xl83" xfId="103"/>
    <cellStyle name="xl84" xfId="104"/>
    <cellStyle name="xl85" xfId="105"/>
    <cellStyle name="xl86" xfId="106"/>
    <cellStyle name="xl87" xfId="107"/>
    <cellStyle name="xl88" xfId="108"/>
    <cellStyle name="xl89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3"/>
  <sheetViews>
    <sheetView showGridLines="0" showZeros="0" tabSelected="1" zoomScale="80" zoomScaleNormal="80" zoomScaleSheetLayoutView="100" workbookViewId="0" topLeftCell="A1">
      <pane ySplit="3" topLeftCell="A4" activePane="bottomLeft" state="frozen"/>
      <selection pane="topLeft" activeCell="A1" sqref="A1"/>
      <selection pane="bottomLeft" activeCell="A1" sqref="A1:AG1"/>
    </sheetView>
  </sheetViews>
  <sheetFormatPr defaultColWidth="9.140625" defaultRowHeight="15"/>
  <cols>
    <col min="1" max="1" width="6.8515625" style="39" customWidth="1"/>
    <col min="2" max="2" width="11.00390625" style="39" customWidth="1"/>
    <col min="3" max="3" width="30.00390625" style="39" customWidth="1"/>
    <col min="4" max="4" width="20.8515625" style="39" customWidth="1"/>
    <col min="5" max="5" width="12.140625" style="39" customWidth="1"/>
    <col min="6" max="6" width="8.140625" style="39" customWidth="1"/>
    <col min="7" max="7" width="30.421875" style="39" customWidth="1"/>
    <col min="8" max="8" width="4.8515625" style="39" customWidth="1"/>
    <col min="9" max="9" width="4.28125" style="39" customWidth="1"/>
    <col min="10" max="10" width="5.8515625" style="39" customWidth="1"/>
    <col min="11" max="11" width="5.421875" style="39" customWidth="1"/>
    <col min="12" max="12" width="4.57421875" style="39" customWidth="1"/>
    <col min="13" max="13" width="5.28125" style="39" customWidth="1"/>
    <col min="14" max="14" width="7.28125" style="39" customWidth="1"/>
    <col min="15" max="15" width="6.140625" style="39" customWidth="1"/>
    <col min="16" max="16" width="6.421875" style="39" customWidth="1"/>
    <col min="17" max="17" width="8.28125" style="39" customWidth="1"/>
    <col min="18" max="18" width="6.8515625" style="39" customWidth="1"/>
    <col min="19" max="19" width="12.00390625" style="39" customWidth="1"/>
    <col min="20" max="20" width="10.00390625" style="39" customWidth="1"/>
    <col min="21" max="21" width="10.7109375" style="39" customWidth="1"/>
    <col min="22" max="23" width="9.140625" style="39" hidden="1" customWidth="1"/>
    <col min="24" max="25" width="16.140625" style="39" customWidth="1"/>
    <col min="26" max="26" width="16.7109375" style="39" customWidth="1"/>
    <col min="27" max="27" width="15.421875" style="39" customWidth="1"/>
    <col min="28" max="28" width="15.00390625" style="39" customWidth="1"/>
    <col min="29" max="29" width="15.421875" style="39" customWidth="1"/>
    <col min="30" max="31" width="9.140625" style="39" hidden="1" customWidth="1"/>
    <col min="32" max="32" width="0.13671875" style="39" hidden="1" customWidth="1"/>
    <col min="33" max="33" width="4.28125" style="39" customWidth="1"/>
    <col min="34" max="34" width="15.57421875" style="39" customWidth="1"/>
    <col min="35" max="35" width="16.421875" style="39" customWidth="1"/>
    <col min="36" max="36" width="15.140625" style="39" customWidth="1"/>
    <col min="37" max="37" width="14.7109375" style="39" customWidth="1"/>
    <col min="38" max="38" width="9.140625" style="39" customWidth="1"/>
    <col min="39" max="16384" width="9.140625" style="39" customWidth="1"/>
  </cols>
  <sheetData>
    <row r="1" spans="1:38" ht="15" customHeight="1">
      <c r="A1" s="188" t="s">
        <v>589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2"/>
      <c r="AI1" s="52"/>
      <c r="AJ1" s="52"/>
      <c r="AK1" s="52"/>
      <c r="AL1" s="52"/>
    </row>
    <row r="2" spans="1:38" ht="12.75">
      <c r="A2" s="72"/>
      <c r="B2" s="72"/>
      <c r="C2" s="190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52"/>
      <c r="AH2" s="52"/>
      <c r="AI2" s="52"/>
      <c r="AJ2" s="52"/>
      <c r="AK2" s="52"/>
      <c r="AL2" s="52"/>
    </row>
    <row r="3" spans="1:38" ht="130.5" customHeight="1">
      <c r="A3" s="73" t="s">
        <v>0</v>
      </c>
      <c r="B3" s="73" t="s">
        <v>1</v>
      </c>
      <c r="C3" s="73" t="s">
        <v>2</v>
      </c>
      <c r="D3" s="192" t="s">
        <v>3</v>
      </c>
      <c r="E3" s="193"/>
      <c r="F3" s="193"/>
      <c r="G3" s="193"/>
      <c r="H3" s="192" t="s">
        <v>4</v>
      </c>
      <c r="I3" s="193"/>
      <c r="J3" s="193"/>
      <c r="K3" s="193"/>
      <c r="L3" s="193"/>
      <c r="M3" s="193"/>
      <c r="N3" s="193"/>
      <c r="O3" s="73" t="s">
        <v>5</v>
      </c>
      <c r="P3" s="73" t="s">
        <v>6</v>
      </c>
      <c r="Q3" s="73" t="s">
        <v>7</v>
      </c>
      <c r="R3" s="73" t="s">
        <v>8</v>
      </c>
      <c r="S3" s="73" t="s">
        <v>9</v>
      </c>
      <c r="T3" s="73" t="s">
        <v>10</v>
      </c>
      <c r="U3" s="73" t="s">
        <v>11</v>
      </c>
      <c r="V3" s="73" t="s">
        <v>12</v>
      </c>
      <c r="W3" s="73" t="s">
        <v>13</v>
      </c>
      <c r="X3" s="184" t="s">
        <v>14</v>
      </c>
      <c r="Y3" s="185"/>
      <c r="Z3" s="185"/>
      <c r="AA3" s="185"/>
      <c r="AB3" s="185"/>
      <c r="AC3" s="185"/>
      <c r="AD3" s="185"/>
      <c r="AE3" s="185"/>
      <c r="AF3" s="74" t="s">
        <v>15</v>
      </c>
      <c r="AG3" s="75" t="s">
        <v>16</v>
      </c>
      <c r="AH3" s="184" t="s">
        <v>414</v>
      </c>
      <c r="AI3" s="185"/>
      <c r="AJ3" s="185"/>
      <c r="AK3" s="185"/>
      <c r="AL3" s="52"/>
    </row>
    <row r="4" spans="1:38" ht="12.75" customHeight="1">
      <c r="A4" s="76" t="s">
        <v>17</v>
      </c>
      <c r="B4" s="76" t="s">
        <v>18</v>
      </c>
      <c r="C4" s="76" t="s">
        <v>19</v>
      </c>
      <c r="D4" s="186" t="s">
        <v>20</v>
      </c>
      <c r="E4" s="187"/>
      <c r="F4" s="187"/>
      <c r="G4" s="187"/>
      <c r="H4" s="186" t="s">
        <v>21</v>
      </c>
      <c r="I4" s="187"/>
      <c r="J4" s="187"/>
      <c r="K4" s="187"/>
      <c r="L4" s="187"/>
      <c r="M4" s="187"/>
      <c r="N4" s="187"/>
      <c r="O4" s="76" t="s">
        <v>22</v>
      </c>
      <c r="P4" s="76" t="s">
        <v>23</v>
      </c>
      <c r="Q4" s="76" t="s">
        <v>24</v>
      </c>
      <c r="R4" s="76" t="s">
        <v>25</v>
      </c>
      <c r="S4" s="76" t="s">
        <v>26</v>
      </c>
      <c r="T4" s="76" t="s">
        <v>27</v>
      </c>
      <c r="U4" s="77">
        <v>12</v>
      </c>
      <c r="V4" s="77" t="s">
        <v>28</v>
      </c>
      <c r="W4" s="77" t="s">
        <v>28</v>
      </c>
      <c r="X4" s="77">
        <v>13</v>
      </c>
      <c r="Y4" s="77">
        <v>14</v>
      </c>
      <c r="Z4" s="77">
        <v>15</v>
      </c>
      <c r="AA4" s="77">
        <v>16</v>
      </c>
      <c r="AB4" s="77">
        <v>17</v>
      </c>
      <c r="AC4" s="77">
        <v>18</v>
      </c>
      <c r="AD4" s="77">
        <v>19</v>
      </c>
      <c r="AE4" s="77">
        <v>18</v>
      </c>
      <c r="AF4" s="77">
        <v>19</v>
      </c>
      <c r="AG4" s="77">
        <v>20</v>
      </c>
      <c r="AH4" s="77">
        <v>21</v>
      </c>
      <c r="AI4" s="77">
        <v>22</v>
      </c>
      <c r="AJ4" s="77">
        <v>23</v>
      </c>
      <c r="AK4" s="77">
        <v>24</v>
      </c>
      <c r="AL4" s="52"/>
    </row>
    <row r="5" spans="1:38" ht="12.75" customHeight="1">
      <c r="A5" s="78" t="s">
        <v>29</v>
      </c>
      <c r="B5" s="78" t="s">
        <v>30</v>
      </c>
      <c r="C5" s="78" t="s">
        <v>31</v>
      </c>
      <c r="D5" s="78" t="s">
        <v>32</v>
      </c>
      <c r="E5" s="78" t="s">
        <v>33</v>
      </c>
      <c r="F5" s="78" t="s">
        <v>34</v>
      </c>
      <c r="G5" s="78" t="s">
        <v>35</v>
      </c>
      <c r="H5" s="78" t="s">
        <v>36</v>
      </c>
      <c r="I5" s="78" t="s">
        <v>37</v>
      </c>
      <c r="J5" s="78" t="s">
        <v>38</v>
      </c>
      <c r="K5" s="78" t="s">
        <v>39</v>
      </c>
      <c r="L5" s="78" t="s">
        <v>40</v>
      </c>
      <c r="M5" s="79" t="s">
        <v>41</v>
      </c>
      <c r="N5" s="78" t="s">
        <v>42</v>
      </c>
      <c r="O5" s="78" t="s">
        <v>43</v>
      </c>
      <c r="P5" s="78" t="s">
        <v>44</v>
      </c>
      <c r="Q5" s="78" t="s">
        <v>45</v>
      </c>
      <c r="R5" s="78" t="s">
        <v>46</v>
      </c>
      <c r="S5" s="78" t="s">
        <v>47</v>
      </c>
      <c r="T5" s="78" t="s">
        <v>48</v>
      </c>
      <c r="U5" s="78" t="s">
        <v>49</v>
      </c>
      <c r="V5" s="78" t="s">
        <v>50</v>
      </c>
      <c r="W5" s="78" t="s">
        <v>51</v>
      </c>
      <c r="X5" s="79" t="s">
        <v>436</v>
      </c>
      <c r="Y5" s="79" t="s">
        <v>437</v>
      </c>
      <c r="Z5" s="79">
        <v>2023</v>
      </c>
      <c r="AA5" s="79">
        <v>2024</v>
      </c>
      <c r="AB5" s="79">
        <v>2025</v>
      </c>
      <c r="AC5" s="79">
        <v>2026</v>
      </c>
      <c r="AD5" s="79" t="s">
        <v>28</v>
      </c>
      <c r="AE5" s="79" t="s">
        <v>28</v>
      </c>
      <c r="AF5" s="79" t="s">
        <v>52</v>
      </c>
      <c r="AG5" s="79" t="s">
        <v>16</v>
      </c>
      <c r="AH5" s="79">
        <v>2022</v>
      </c>
      <c r="AI5" s="79">
        <v>2023</v>
      </c>
      <c r="AJ5" s="79">
        <v>2024</v>
      </c>
      <c r="AK5" s="79">
        <v>2025</v>
      </c>
      <c r="AL5" s="52"/>
    </row>
    <row r="6" spans="1:38" ht="18.75" customHeight="1">
      <c r="A6" s="183" t="s">
        <v>445</v>
      </c>
      <c r="B6" s="183"/>
      <c r="C6" s="183"/>
      <c r="D6" s="183"/>
      <c r="E6" s="183"/>
      <c r="F6" s="183"/>
      <c r="G6" s="183"/>
      <c r="H6" s="78"/>
      <c r="I6" s="78"/>
      <c r="J6" s="78"/>
      <c r="K6" s="78"/>
      <c r="L6" s="78"/>
      <c r="M6" s="79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52"/>
    </row>
    <row r="7" spans="1:38" ht="15" customHeight="1">
      <c r="A7" s="162" t="s">
        <v>53</v>
      </c>
      <c r="B7" s="163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40">
        <f aca="true" t="shared" si="0" ref="X7:AC7">SUM(X8+X29+X76+X86+X95+X114+X121+X160+X168+X284+X288+X296+X305+X310)</f>
        <v>136470824.54000002</v>
      </c>
      <c r="Y7" s="40">
        <f t="shared" si="0"/>
        <v>127612665.42</v>
      </c>
      <c r="Z7" s="40">
        <f t="shared" si="0"/>
        <v>93087504.56</v>
      </c>
      <c r="AA7" s="40">
        <f t="shared" si="0"/>
        <v>56324888.760000005</v>
      </c>
      <c r="AB7" s="40">
        <f t="shared" si="0"/>
        <v>54498261.410000004</v>
      </c>
      <c r="AC7" s="40">
        <f t="shared" si="0"/>
        <v>54498261.410000004</v>
      </c>
      <c r="AD7" s="40">
        <v>0</v>
      </c>
      <c r="AE7" s="40">
        <v>0</v>
      </c>
      <c r="AF7" s="41"/>
      <c r="AG7" s="41"/>
      <c r="AH7" s="80">
        <f>SUM(AH8+AH29+AH76+AH86+AH95+AH114+AH121+AH160+AH168+AH284+AH288+AH296+AH305+AH310)</f>
        <v>136470824.54000002</v>
      </c>
      <c r="AI7" s="80">
        <f>SUM(AI8+AI29+AI76+AI86+AI95+AI114+AI121+AI160+AI168+AI284+AI288+AI296+AI305+AI310)</f>
        <v>93087504.56</v>
      </c>
      <c r="AJ7" s="80">
        <f>SUM(AJ8+AJ29+AJ76+AJ86+AJ95+AJ114+AJ121+AJ160+AJ168+AJ284+AJ288+AJ296+AJ305+AJ310)</f>
        <v>56324888.760000005</v>
      </c>
      <c r="AK7" s="81">
        <f>SUM(AK8+AK29+AK76+AK86+AK95+AK114+AK121+AK160+AK168+AK284+AK288+AK296+AK305+AK310)</f>
        <v>54498261.410000004</v>
      </c>
      <c r="AL7" s="82"/>
    </row>
    <row r="8" spans="1:38" ht="30.75" customHeight="1">
      <c r="A8" s="18"/>
      <c r="B8" s="19" t="s">
        <v>54</v>
      </c>
      <c r="C8" s="136" t="s">
        <v>55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42">
        <f aca="true" t="shared" si="1" ref="X8:AC8">SUM(X9+X13)</f>
        <v>405925.45999999996</v>
      </c>
      <c r="Y8" s="42">
        <f t="shared" si="1"/>
        <v>289597.04</v>
      </c>
      <c r="Z8" s="42">
        <f t="shared" si="1"/>
        <v>200000</v>
      </c>
      <c r="AA8" s="42">
        <f t="shared" si="1"/>
        <v>200000</v>
      </c>
      <c r="AB8" s="42">
        <f t="shared" si="1"/>
        <v>200000</v>
      </c>
      <c r="AC8" s="42">
        <f t="shared" si="1"/>
        <v>200000</v>
      </c>
      <c r="AD8" s="42">
        <v>0</v>
      </c>
      <c r="AE8" s="42">
        <v>0</v>
      </c>
      <c r="AF8" s="43"/>
      <c r="AG8" s="43"/>
      <c r="AH8" s="63">
        <v>441925.46</v>
      </c>
      <c r="AI8" s="63">
        <v>200000</v>
      </c>
      <c r="AJ8" s="63">
        <v>200000</v>
      </c>
      <c r="AK8" s="83">
        <v>200000</v>
      </c>
      <c r="AL8" s="52"/>
    </row>
    <row r="9" spans="1:38" ht="31.5" customHeight="1">
      <c r="A9" s="19" t="s">
        <v>56</v>
      </c>
      <c r="B9" s="19" t="s">
        <v>57</v>
      </c>
      <c r="C9" s="20" t="s">
        <v>58</v>
      </c>
      <c r="D9" s="21"/>
      <c r="E9" s="22"/>
      <c r="F9" s="22"/>
      <c r="G9" s="22"/>
      <c r="H9" s="23"/>
      <c r="I9" s="23"/>
      <c r="J9" s="23"/>
      <c r="K9" s="23"/>
      <c r="L9" s="23"/>
      <c r="M9" s="23"/>
      <c r="N9" s="23"/>
      <c r="O9" s="22"/>
      <c r="P9" s="24"/>
      <c r="Q9" s="25"/>
      <c r="R9" s="25"/>
      <c r="S9" s="25"/>
      <c r="T9" s="25"/>
      <c r="U9" s="25"/>
      <c r="V9" s="25"/>
      <c r="W9" s="26"/>
      <c r="X9" s="42">
        <v>150000</v>
      </c>
      <c r="Y9" s="42">
        <v>74000</v>
      </c>
      <c r="Z9" s="42">
        <v>200000</v>
      </c>
      <c r="AA9" s="42">
        <v>200000</v>
      </c>
      <c r="AB9" s="42">
        <v>200000</v>
      </c>
      <c r="AC9" s="42">
        <v>200000</v>
      </c>
      <c r="AD9" s="42">
        <v>0</v>
      </c>
      <c r="AE9" s="42">
        <v>0</v>
      </c>
      <c r="AF9" s="19"/>
      <c r="AG9" s="19"/>
      <c r="AH9" s="63">
        <v>150000</v>
      </c>
      <c r="AI9" s="63">
        <v>200000</v>
      </c>
      <c r="AJ9" s="63">
        <v>200000</v>
      </c>
      <c r="AK9" s="83">
        <v>200000</v>
      </c>
      <c r="AL9" s="52"/>
    </row>
    <row r="10" spans="1:38" ht="57.75" customHeight="1">
      <c r="A10" s="27"/>
      <c r="B10" s="28"/>
      <c r="C10" s="29"/>
      <c r="D10" s="30" t="s">
        <v>59</v>
      </c>
      <c r="E10" s="30" t="s">
        <v>60</v>
      </c>
      <c r="F10" s="30" t="s">
        <v>61</v>
      </c>
      <c r="G10" s="30" t="s">
        <v>62</v>
      </c>
      <c r="H10" s="30"/>
      <c r="I10" s="30" t="s">
        <v>19</v>
      </c>
      <c r="J10" s="30" t="s">
        <v>63</v>
      </c>
      <c r="K10" s="30"/>
      <c r="L10" s="30" t="s">
        <v>17</v>
      </c>
      <c r="M10" s="30" t="s">
        <v>20</v>
      </c>
      <c r="N10" s="30"/>
      <c r="O10" s="30" t="s">
        <v>64</v>
      </c>
      <c r="P10" s="30" t="s">
        <v>65</v>
      </c>
      <c r="Q10" s="31"/>
      <c r="R10" s="32"/>
      <c r="S10" s="32"/>
      <c r="T10" s="32"/>
      <c r="U10" s="32"/>
      <c r="V10" s="32"/>
      <c r="W10" s="32"/>
      <c r="X10" s="45"/>
      <c r="Y10" s="46"/>
      <c r="Z10" s="46"/>
      <c r="AA10" s="46"/>
      <c r="AB10" s="46"/>
      <c r="AC10" s="46"/>
      <c r="AD10" s="46"/>
      <c r="AE10" s="47"/>
      <c r="AF10" s="48"/>
      <c r="AG10" s="48"/>
      <c r="AH10" s="84"/>
      <c r="AI10" s="84"/>
      <c r="AJ10" s="84"/>
      <c r="AK10" s="84"/>
      <c r="AL10" s="52"/>
    </row>
    <row r="11" spans="1:38" ht="98.25" customHeight="1">
      <c r="A11" s="27"/>
      <c r="B11" s="28"/>
      <c r="C11" s="29"/>
      <c r="D11" s="30" t="s">
        <v>66</v>
      </c>
      <c r="E11" s="30" t="s">
        <v>67</v>
      </c>
      <c r="F11" s="30" t="s">
        <v>68</v>
      </c>
      <c r="G11" s="30" t="s">
        <v>69</v>
      </c>
      <c r="H11" s="30" t="s">
        <v>70</v>
      </c>
      <c r="I11" s="30"/>
      <c r="J11" s="30"/>
      <c r="K11" s="30"/>
      <c r="L11" s="30"/>
      <c r="M11" s="30"/>
      <c r="N11" s="30"/>
      <c r="O11" s="30" t="s">
        <v>71</v>
      </c>
      <c r="P11" s="30" t="s">
        <v>443</v>
      </c>
      <c r="Q11" s="31"/>
      <c r="R11" s="32"/>
      <c r="S11" s="32"/>
      <c r="T11" s="32"/>
      <c r="U11" s="32"/>
      <c r="V11" s="32"/>
      <c r="W11" s="32"/>
      <c r="X11" s="45"/>
      <c r="Y11" s="46"/>
      <c r="Z11" s="46"/>
      <c r="AA11" s="46"/>
      <c r="AB11" s="46"/>
      <c r="AC11" s="46"/>
      <c r="AD11" s="46"/>
      <c r="AE11" s="47"/>
      <c r="AF11" s="48"/>
      <c r="AG11" s="48"/>
      <c r="AH11" s="84"/>
      <c r="AI11" s="84"/>
      <c r="AJ11" s="84"/>
      <c r="AK11" s="84"/>
      <c r="AL11" s="52"/>
    </row>
    <row r="12" spans="1:38" ht="15" customHeight="1">
      <c r="A12" s="27"/>
      <c r="B12" s="28"/>
      <c r="C12" s="124" t="s">
        <v>72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30" t="s">
        <v>73</v>
      </c>
      <c r="R12" s="30" t="s">
        <v>74</v>
      </c>
      <c r="S12" s="30" t="s">
        <v>75</v>
      </c>
      <c r="T12" s="30" t="s">
        <v>76</v>
      </c>
      <c r="U12" s="30"/>
      <c r="V12" s="30"/>
      <c r="W12" s="30"/>
      <c r="X12" s="42">
        <v>150000</v>
      </c>
      <c r="Y12" s="42">
        <v>74000</v>
      </c>
      <c r="Z12" s="42">
        <v>200000</v>
      </c>
      <c r="AA12" s="42">
        <v>200000</v>
      </c>
      <c r="AB12" s="42">
        <v>200000</v>
      </c>
      <c r="AC12" s="42">
        <v>200000</v>
      </c>
      <c r="AD12" s="42">
        <v>0</v>
      </c>
      <c r="AE12" s="42">
        <v>0</v>
      </c>
      <c r="AF12" s="19" t="s">
        <v>19</v>
      </c>
      <c r="AG12" s="19"/>
      <c r="AH12" s="63">
        <v>150000</v>
      </c>
      <c r="AI12" s="63">
        <v>200000</v>
      </c>
      <c r="AJ12" s="63">
        <v>200000</v>
      </c>
      <c r="AK12" s="85">
        <v>200000</v>
      </c>
      <c r="AL12" s="52"/>
    </row>
    <row r="13" spans="1:38" ht="18.75" customHeight="1">
      <c r="A13" s="19" t="s">
        <v>56</v>
      </c>
      <c r="B13" s="19" t="s">
        <v>57</v>
      </c>
      <c r="C13" s="20" t="s">
        <v>77</v>
      </c>
      <c r="D13" s="21"/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2"/>
      <c r="P13" s="24"/>
      <c r="Q13" s="25"/>
      <c r="R13" s="25"/>
      <c r="S13" s="25"/>
      <c r="T13" s="25"/>
      <c r="U13" s="25"/>
      <c r="V13" s="25"/>
      <c r="W13" s="26"/>
      <c r="X13" s="42">
        <f>SUM(X15:X28)</f>
        <v>255925.46</v>
      </c>
      <c r="Y13" s="42">
        <f>SUM(Y15:Y28)</f>
        <v>215597.03999999998</v>
      </c>
      <c r="Z13" s="42">
        <f>SUM(Z15:Z28)</f>
        <v>0</v>
      </c>
      <c r="AA13" s="42">
        <f>SUM(AA15:AA28)</f>
        <v>0</v>
      </c>
      <c r="AB13" s="42"/>
      <c r="AC13" s="42"/>
      <c r="AD13" s="42">
        <v>0</v>
      </c>
      <c r="AE13" s="42">
        <v>0</v>
      </c>
      <c r="AF13" s="19"/>
      <c r="AG13" s="19"/>
      <c r="AH13" s="63">
        <v>291925.46</v>
      </c>
      <c r="AI13" s="63">
        <v>0</v>
      </c>
      <c r="AJ13" s="63">
        <v>0</v>
      </c>
      <c r="AK13" s="83"/>
      <c r="AL13" s="52"/>
    </row>
    <row r="14" spans="1:38" ht="43.5" customHeight="1">
      <c r="A14" s="27"/>
      <c r="B14" s="28"/>
      <c r="C14" s="29"/>
      <c r="D14" s="30" t="s">
        <v>59</v>
      </c>
      <c r="E14" s="30" t="s">
        <v>60</v>
      </c>
      <c r="F14" s="30" t="s">
        <v>61</v>
      </c>
      <c r="G14" s="30" t="s">
        <v>62</v>
      </c>
      <c r="H14" s="30"/>
      <c r="I14" s="30" t="s">
        <v>19</v>
      </c>
      <c r="J14" s="30" t="s">
        <v>63</v>
      </c>
      <c r="K14" s="30"/>
      <c r="L14" s="30" t="s">
        <v>17</v>
      </c>
      <c r="M14" s="30" t="s">
        <v>20</v>
      </c>
      <c r="N14" s="30"/>
      <c r="O14" s="30" t="s">
        <v>64</v>
      </c>
      <c r="P14" s="30" t="s">
        <v>65</v>
      </c>
      <c r="Q14" s="31"/>
      <c r="R14" s="32"/>
      <c r="S14" s="32"/>
      <c r="T14" s="32"/>
      <c r="U14" s="32"/>
      <c r="V14" s="32"/>
      <c r="W14" s="32"/>
      <c r="X14" s="45"/>
      <c r="Y14" s="46"/>
      <c r="Z14" s="46"/>
      <c r="AA14" s="46"/>
      <c r="AB14" s="46"/>
      <c r="AC14" s="46"/>
      <c r="AD14" s="46"/>
      <c r="AE14" s="47"/>
      <c r="AF14" s="48"/>
      <c r="AG14" s="48"/>
      <c r="AH14" s="84"/>
      <c r="AI14" s="84"/>
      <c r="AJ14" s="84"/>
      <c r="AK14" s="84"/>
      <c r="AL14" s="52"/>
    </row>
    <row r="15" spans="1:38" ht="15" customHeight="1">
      <c r="A15" s="27"/>
      <c r="B15" s="28"/>
      <c r="C15" s="124" t="s">
        <v>78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30" t="s">
        <v>79</v>
      </c>
      <c r="R15" s="30" t="s">
        <v>80</v>
      </c>
      <c r="S15" s="30" t="s">
        <v>81</v>
      </c>
      <c r="T15" s="30" t="s">
        <v>82</v>
      </c>
      <c r="U15" s="30"/>
      <c r="V15" s="30"/>
      <c r="W15" s="30"/>
      <c r="X15" s="42"/>
      <c r="Y15" s="42"/>
      <c r="Z15" s="42"/>
      <c r="AA15" s="42"/>
      <c r="AB15" s="42"/>
      <c r="AC15" s="42"/>
      <c r="AD15" s="42"/>
      <c r="AE15" s="42"/>
      <c r="AF15" s="19"/>
      <c r="AG15" s="19"/>
      <c r="AH15" s="63"/>
      <c r="AI15" s="63"/>
      <c r="AJ15" s="63"/>
      <c r="AK15" s="85"/>
      <c r="AL15" s="52"/>
    </row>
    <row r="16" spans="1:38" ht="15" customHeight="1">
      <c r="A16" s="27"/>
      <c r="B16" s="28"/>
      <c r="C16" s="124" t="s">
        <v>78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30" t="s">
        <v>79</v>
      </c>
      <c r="R16" s="30" t="s">
        <v>80</v>
      </c>
      <c r="S16" s="30" t="s">
        <v>83</v>
      </c>
      <c r="T16" s="30" t="s">
        <v>82</v>
      </c>
      <c r="U16" s="30"/>
      <c r="V16" s="30"/>
      <c r="W16" s="30"/>
      <c r="X16" s="42">
        <v>0</v>
      </c>
      <c r="Y16" s="42"/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19" t="s">
        <v>19</v>
      </c>
      <c r="AG16" s="19"/>
      <c r="AH16" s="63">
        <v>0</v>
      </c>
      <c r="AI16" s="63">
        <v>0</v>
      </c>
      <c r="AJ16" s="63">
        <v>0</v>
      </c>
      <c r="AK16" s="85">
        <v>0</v>
      </c>
      <c r="AL16" s="52"/>
    </row>
    <row r="17" spans="1:38" ht="15" customHeight="1">
      <c r="A17" s="27"/>
      <c r="B17" s="28"/>
      <c r="C17" s="124" t="s">
        <v>78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30" t="s">
        <v>79</v>
      </c>
      <c r="R17" s="30" t="s">
        <v>80</v>
      </c>
      <c r="S17" s="30" t="s">
        <v>84</v>
      </c>
      <c r="T17" s="30" t="s">
        <v>82</v>
      </c>
      <c r="U17" s="30"/>
      <c r="V17" s="30"/>
      <c r="W17" s="30"/>
      <c r="X17" s="42">
        <v>0</v>
      </c>
      <c r="Y17" s="42"/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9" t="s">
        <v>19</v>
      </c>
      <c r="AG17" s="19"/>
      <c r="AH17" s="63">
        <v>0</v>
      </c>
      <c r="AI17" s="63">
        <v>0</v>
      </c>
      <c r="AJ17" s="63">
        <v>0</v>
      </c>
      <c r="AK17" s="85">
        <v>0</v>
      </c>
      <c r="AL17" s="52"/>
    </row>
    <row r="18" spans="1:38" ht="15" customHeight="1">
      <c r="A18" s="27"/>
      <c r="B18" s="28"/>
      <c r="C18" s="124" t="s">
        <v>85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30" t="s">
        <v>79</v>
      </c>
      <c r="R18" s="30" t="s">
        <v>80</v>
      </c>
      <c r="S18" s="30" t="s">
        <v>86</v>
      </c>
      <c r="T18" s="30" t="s">
        <v>87</v>
      </c>
      <c r="U18" s="30"/>
      <c r="V18" s="30"/>
      <c r="W18" s="30"/>
      <c r="X18" s="42">
        <v>0</v>
      </c>
      <c r="Y18" s="42"/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9" t="s">
        <v>19</v>
      </c>
      <c r="AG18" s="19"/>
      <c r="AH18" s="63">
        <v>0</v>
      </c>
      <c r="AI18" s="63">
        <v>0</v>
      </c>
      <c r="AJ18" s="63">
        <v>0</v>
      </c>
      <c r="AK18" s="85">
        <v>0</v>
      </c>
      <c r="AL18" s="52"/>
    </row>
    <row r="19" spans="1:38" ht="15" customHeight="1">
      <c r="A19" s="27"/>
      <c r="B19" s="28"/>
      <c r="C19" s="124" t="s">
        <v>88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30" t="s">
        <v>79</v>
      </c>
      <c r="R19" s="30" t="s">
        <v>80</v>
      </c>
      <c r="S19" s="30" t="s">
        <v>89</v>
      </c>
      <c r="T19" s="30" t="s">
        <v>90</v>
      </c>
      <c r="U19" s="30"/>
      <c r="V19" s="30"/>
      <c r="W19" s="30"/>
      <c r="X19" s="42">
        <v>0</v>
      </c>
      <c r="Y19" s="42"/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19" t="s">
        <v>19</v>
      </c>
      <c r="AG19" s="19"/>
      <c r="AH19" s="63">
        <v>0</v>
      </c>
      <c r="AI19" s="63">
        <v>0</v>
      </c>
      <c r="AJ19" s="63">
        <v>0</v>
      </c>
      <c r="AK19" s="85">
        <v>0</v>
      </c>
      <c r="AL19" s="52"/>
    </row>
    <row r="20" spans="1:38" ht="15" customHeight="1">
      <c r="A20" s="27"/>
      <c r="B20" s="28"/>
      <c r="C20" s="124" t="s">
        <v>85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30" t="s">
        <v>79</v>
      </c>
      <c r="R20" s="30" t="s">
        <v>80</v>
      </c>
      <c r="S20" s="30" t="s">
        <v>89</v>
      </c>
      <c r="T20" s="30" t="s">
        <v>87</v>
      </c>
      <c r="U20" s="30"/>
      <c r="V20" s="30"/>
      <c r="W20" s="30"/>
      <c r="X20" s="42">
        <v>0</v>
      </c>
      <c r="Y20" s="42"/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9" t="s">
        <v>19</v>
      </c>
      <c r="AG20" s="19"/>
      <c r="AH20" s="63">
        <v>0</v>
      </c>
      <c r="AI20" s="63">
        <v>0</v>
      </c>
      <c r="AJ20" s="63">
        <v>0</v>
      </c>
      <c r="AK20" s="85">
        <v>0</v>
      </c>
      <c r="AL20" s="52"/>
    </row>
    <row r="21" spans="1:38" ht="15" customHeight="1">
      <c r="A21" s="27"/>
      <c r="B21" s="28"/>
      <c r="C21" s="124" t="s">
        <v>88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30" t="s">
        <v>79</v>
      </c>
      <c r="R21" s="30" t="s">
        <v>80</v>
      </c>
      <c r="S21" s="30" t="s">
        <v>91</v>
      </c>
      <c r="T21" s="30" t="s">
        <v>90</v>
      </c>
      <c r="U21" s="30"/>
      <c r="V21" s="30"/>
      <c r="W21" s="30"/>
      <c r="X21" s="42"/>
      <c r="Y21" s="42">
        <v>0</v>
      </c>
      <c r="Z21" s="42"/>
      <c r="AA21" s="42"/>
      <c r="AB21" s="42"/>
      <c r="AC21" s="42"/>
      <c r="AD21" s="42">
        <v>0</v>
      </c>
      <c r="AE21" s="42">
        <v>0</v>
      </c>
      <c r="AF21" s="19" t="s">
        <v>19</v>
      </c>
      <c r="AG21" s="19"/>
      <c r="AH21" s="63"/>
      <c r="AI21" s="63"/>
      <c r="AJ21" s="63"/>
      <c r="AK21" s="85"/>
      <c r="AL21" s="52"/>
    </row>
    <row r="22" spans="1:38" ht="15" customHeight="1">
      <c r="A22" s="27"/>
      <c r="B22" s="28"/>
      <c r="C22" s="124" t="s">
        <v>78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30" t="s">
        <v>79</v>
      </c>
      <c r="R22" s="30" t="s">
        <v>80</v>
      </c>
      <c r="S22" s="30" t="s">
        <v>91</v>
      </c>
      <c r="T22" s="30" t="s">
        <v>82</v>
      </c>
      <c r="U22" s="30"/>
      <c r="V22" s="30"/>
      <c r="W22" s="30"/>
      <c r="X22" s="42"/>
      <c r="Y22" s="42">
        <v>0</v>
      </c>
      <c r="Z22" s="42"/>
      <c r="AA22" s="42"/>
      <c r="AB22" s="42"/>
      <c r="AC22" s="42"/>
      <c r="AD22" s="42">
        <v>0</v>
      </c>
      <c r="AE22" s="42">
        <v>0</v>
      </c>
      <c r="AF22" s="19" t="s">
        <v>19</v>
      </c>
      <c r="AG22" s="19"/>
      <c r="AH22" s="63"/>
      <c r="AI22" s="63"/>
      <c r="AJ22" s="63"/>
      <c r="AK22" s="85"/>
      <c r="AL22" s="52"/>
    </row>
    <row r="23" spans="1:38" ht="15" customHeight="1">
      <c r="A23" s="27"/>
      <c r="B23" s="28"/>
      <c r="C23" s="124" t="s">
        <v>88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30" t="s">
        <v>79</v>
      </c>
      <c r="R23" s="30" t="s">
        <v>80</v>
      </c>
      <c r="S23" s="30" t="s">
        <v>92</v>
      </c>
      <c r="T23" s="30" t="s">
        <v>90</v>
      </c>
      <c r="U23" s="30"/>
      <c r="V23" s="30"/>
      <c r="W23" s="30"/>
      <c r="X23" s="42">
        <v>99097.64</v>
      </c>
      <c r="Y23" s="42">
        <v>99097.64</v>
      </c>
      <c r="Z23" s="42"/>
      <c r="AA23" s="42"/>
      <c r="AB23" s="42"/>
      <c r="AC23" s="42"/>
      <c r="AD23" s="42">
        <v>0</v>
      </c>
      <c r="AE23" s="42">
        <v>0</v>
      </c>
      <c r="AF23" s="19" t="s">
        <v>19</v>
      </c>
      <c r="AG23" s="19"/>
      <c r="AH23" s="63">
        <v>99097.64</v>
      </c>
      <c r="AI23" s="63"/>
      <c r="AJ23" s="63"/>
      <c r="AK23" s="85"/>
      <c r="AL23" s="52"/>
    </row>
    <row r="24" spans="1:38" ht="15" customHeight="1">
      <c r="A24" s="27"/>
      <c r="B24" s="28"/>
      <c r="C24" s="124" t="s">
        <v>78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30" t="s">
        <v>79</v>
      </c>
      <c r="R24" s="30" t="s">
        <v>80</v>
      </c>
      <c r="S24" s="30" t="s">
        <v>92</v>
      </c>
      <c r="T24" s="30" t="s">
        <v>82</v>
      </c>
      <c r="U24" s="30"/>
      <c r="V24" s="30"/>
      <c r="W24" s="30"/>
      <c r="X24" s="42">
        <v>1586.47</v>
      </c>
      <c r="Y24" s="42">
        <v>1586.47</v>
      </c>
      <c r="Z24" s="42"/>
      <c r="AA24" s="42"/>
      <c r="AB24" s="42"/>
      <c r="AC24" s="42"/>
      <c r="AD24" s="42"/>
      <c r="AE24" s="42"/>
      <c r="AF24" s="19"/>
      <c r="AG24" s="19"/>
      <c r="AH24" s="63">
        <v>1586.47</v>
      </c>
      <c r="AI24" s="63"/>
      <c r="AJ24" s="63"/>
      <c r="AK24" s="85"/>
      <c r="AL24" s="52"/>
    </row>
    <row r="25" spans="1:38" ht="15" customHeight="1">
      <c r="A25" s="27"/>
      <c r="B25" s="28"/>
      <c r="C25" s="124" t="s">
        <v>78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30" t="s">
        <v>79</v>
      </c>
      <c r="R25" s="30" t="s">
        <v>80</v>
      </c>
      <c r="S25" s="30" t="s">
        <v>416</v>
      </c>
      <c r="T25" s="30" t="s">
        <v>82</v>
      </c>
      <c r="U25" s="30"/>
      <c r="V25" s="30"/>
      <c r="W25" s="30"/>
      <c r="X25" s="42">
        <v>35713.32</v>
      </c>
      <c r="Y25" s="42">
        <v>35713.32</v>
      </c>
      <c r="Z25" s="42"/>
      <c r="AA25" s="42"/>
      <c r="AB25" s="42"/>
      <c r="AC25" s="42"/>
      <c r="AD25" s="42"/>
      <c r="AE25" s="42"/>
      <c r="AF25" s="19"/>
      <c r="AG25" s="19"/>
      <c r="AH25" s="63">
        <v>35713.32</v>
      </c>
      <c r="AI25" s="63"/>
      <c r="AJ25" s="63"/>
      <c r="AK25" s="85"/>
      <c r="AL25" s="52"/>
    </row>
    <row r="26" spans="1:38" ht="15" customHeight="1">
      <c r="A26" s="27"/>
      <c r="B26" s="28"/>
      <c r="C26" s="124" t="s">
        <v>88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30" t="s">
        <v>79</v>
      </c>
      <c r="R26" s="30" t="s">
        <v>80</v>
      </c>
      <c r="S26" s="30" t="s">
        <v>417</v>
      </c>
      <c r="T26" s="30" t="s">
        <v>90</v>
      </c>
      <c r="U26" s="30"/>
      <c r="V26" s="30"/>
      <c r="W26" s="30"/>
      <c r="X26" s="42">
        <v>79199.61</v>
      </c>
      <c r="Y26" s="42">
        <v>79199.61</v>
      </c>
      <c r="Z26" s="42"/>
      <c r="AA26" s="42"/>
      <c r="AB26" s="42"/>
      <c r="AC26" s="42"/>
      <c r="AD26" s="42"/>
      <c r="AE26" s="42"/>
      <c r="AF26" s="19"/>
      <c r="AG26" s="19"/>
      <c r="AH26" s="63">
        <v>79199.61</v>
      </c>
      <c r="AI26" s="63"/>
      <c r="AJ26" s="63"/>
      <c r="AK26" s="85"/>
      <c r="AL26" s="52"/>
    </row>
    <row r="27" spans="1:38" ht="15" customHeight="1">
      <c r="A27" s="27"/>
      <c r="B27" s="28"/>
      <c r="C27" s="124" t="s">
        <v>88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30" t="s">
        <v>79</v>
      </c>
      <c r="R27" s="30" t="s">
        <v>80</v>
      </c>
      <c r="S27" s="30" t="s">
        <v>418</v>
      </c>
      <c r="T27" s="30" t="s">
        <v>90</v>
      </c>
      <c r="U27" s="30"/>
      <c r="V27" s="30"/>
      <c r="W27" s="30"/>
      <c r="X27" s="42">
        <v>31078.69</v>
      </c>
      <c r="Y27" s="42"/>
      <c r="Z27" s="42"/>
      <c r="AA27" s="42"/>
      <c r="AB27" s="42"/>
      <c r="AC27" s="42"/>
      <c r="AD27" s="42"/>
      <c r="AE27" s="42"/>
      <c r="AF27" s="19"/>
      <c r="AG27" s="19"/>
      <c r="AH27" s="63">
        <v>31078.69</v>
      </c>
      <c r="AI27" s="63"/>
      <c r="AJ27" s="63"/>
      <c r="AK27" s="85"/>
      <c r="AL27" s="52"/>
    </row>
    <row r="28" spans="1:38" ht="15" customHeight="1">
      <c r="A28" s="27"/>
      <c r="B28" s="28"/>
      <c r="C28" s="124" t="s">
        <v>78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30" t="s">
        <v>79</v>
      </c>
      <c r="R28" s="30" t="s">
        <v>80</v>
      </c>
      <c r="S28" s="30" t="s">
        <v>418</v>
      </c>
      <c r="T28" s="30" t="s">
        <v>82</v>
      </c>
      <c r="U28" s="30"/>
      <c r="V28" s="30"/>
      <c r="W28" s="30"/>
      <c r="X28" s="42">
        <v>9249.73</v>
      </c>
      <c r="Y28" s="42"/>
      <c r="Z28" s="42"/>
      <c r="AA28" s="42"/>
      <c r="AB28" s="42"/>
      <c r="AC28" s="42"/>
      <c r="AD28" s="42">
        <v>0</v>
      </c>
      <c r="AE28" s="42">
        <v>0</v>
      </c>
      <c r="AF28" s="19" t="s">
        <v>19</v>
      </c>
      <c r="AG28" s="19"/>
      <c r="AH28" s="63">
        <v>9249.73</v>
      </c>
      <c r="AI28" s="63"/>
      <c r="AJ28" s="63"/>
      <c r="AK28" s="85"/>
      <c r="AL28" s="52"/>
    </row>
    <row r="29" spans="1:38" ht="57" customHeight="1">
      <c r="A29" s="18"/>
      <c r="B29" s="19" t="s">
        <v>93</v>
      </c>
      <c r="C29" s="176" t="s">
        <v>94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42">
        <f aca="true" t="shared" si="2" ref="X29:AC29">SUM(X30)</f>
        <v>64490847.22</v>
      </c>
      <c r="Y29" s="42">
        <f t="shared" si="2"/>
        <v>56380919.35999999</v>
      </c>
      <c r="Z29" s="42">
        <f t="shared" si="2"/>
        <v>35110121.81</v>
      </c>
      <c r="AA29" s="42">
        <f t="shared" si="2"/>
        <v>14369615.58</v>
      </c>
      <c r="AB29" s="42">
        <f t="shared" si="2"/>
        <v>11850366.75</v>
      </c>
      <c r="AC29" s="42">
        <f t="shared" si="2"/>
        <v>11850366.75</v>
      </c>
      <c r="AD29" s="42">
        <v>0</v>
      </c>
      <c r="AE29" s="42">
        <v>0</v>
      </c>
      <c r="AF29" s="43"/>
      <c r="AG29" s="43"/>
      <c r="AH29" s="63">
        <v>64454847.22</v>
      </c>
      <c r="AI29" s="63">
        <v>35110121.81</v>
      </c>
      <c r="AJ29" s="63">
        <v>14369615.58</v>
      </c>
      <c r="AK29" s="83">
        <v>11850366.75</v>
      </c>
      <c r="AL29" s="52"/>
    </row>
    <row r="30" spans="1:38" ht="35.25" customHeight="1">
      <c r="A30" s="19" t="s">
        <v>56</v>
      </c>
      <c r="B30" s="19" t="s">
        <v>57</v>
      </c>
      <c r="C30" s="20" t="s">
        <v>95</v>
      </c>
      <c r="D30" s="21"/>
      <c r="E30" s="22"/>
      <c r="F30" s="22"/>
      <c r="G30" s="22"/>
      <c r="H30" s="23"/>
      <c r="I30" s="23"/>
      <c r="J30" s="23"/>
      <c r="K30" s="23"/>
      <c r="L30" s="23"/>
      <c r="M30" s="23"/>
      <c r="N30" s="23"/>
      <c r="O30" s="22"/>
      <c r="P30" s="24"/>
      <c r="Q30" s="25"/>
      <c r="R30" s="25"/>
      <c r="S30" s="25"/>
      <c r="T30" s="25"/>
      <c r="U30" s="25"/>
      <c r="V30" s="25"/>
      <c r="W30" s="26"/>
      <c r="X30" s="42">
        <f aca="true" t="shared" si="3" ref="X30:AC30">SUM(X37:X75)</f>
        <v>64490847.22</v>
      </c>
      <c r="Y30" s="42">
        <f t="shared" si="3"/>
        <v>56380919.35999999</v>
      </c>
      <c r="Z30" s="42">
        <f t="shared" si="3"/>
        <v>35110121.81</v>
      </c>
      <c r="AA30" s="42">
        <f t="shared" si="3"/>
        <v>14369615.58</v>
      </c>
      <c r="AB30" s="42">
        <f t="shared" si="3"/>
        <v>11850366.75</v>
      </c>
      <c r="AC30" s="42">
        <f t="shared" si="3"/>
        <v>11850366.75</v>
      </c>
      <c r="AD30" s="42">
        <v>0</v>
      </c>
      <c r="AE30" s="42">
        <v>0</v>
      </c>
      <c r="AF30" s="19"/>
      <c r="AG30" s="19"/>
      <c r="AH30" s="63">
        <v>64454847.22</v>
      </c>
      <c r="AI30" s="63">
        <v>35110121.81</v>
      </c>
      <c r="AJ30" s="63">
        <v>14369615.58</v>
      </c>
      <c r="AK30" s="83">
        <v>11850366.75</v>
      </c>
      <c r="AL30" s="52"/>
    </row>
    <row r="31" spans="1:38" ht="41.25" customHeight="1">
      <c r="A31" s="27"/>
      <c r="B31" s="28"/>
      <c r="C31" s="29"/>
      <c r="D31" s="30" t="s">
        <v>59</v>
      </c>
      <c r="E31" s="30" t="s">
        <v>60</v>
      </c>
      <c r="F31" s="30" t="s">
        <v>61</v>
      </c>
      <c r="G31" s="30" t="s">
        <v>62</v>
      </c>
      <c r="H31" s="30"/>
      <c r="I31" s="30" t="s">
        <v>19</v>
      </c>
      <c r="J31" s="30" t="s">
        <v>63</v>
      </c>
      <c r="K31" s="30"/>
      <c r="L31" s="30" t="s">
        <v>17</v>
      </c>
      <c r="M31" s="30" t="s">
        <v>21</v>
      </c>
      <c r="N31" s="30"/>
      <c r="O31" s="30" t="s">
        <v>64</v>
      </c>
      <c r="P31" s="30" t="s">
        <v>65</v>
      </c>
      <c r="Q31" s="31"/>
      <c r="R31" s="32"/>
      <c r="S31" s="32"/>
      <c r="T31" s="32"/>
      <c r="U31" s="32"/>
      <c r="V31" s="32"/>
      <c r="W31" s="32"/>
      <c r="X31" s="45"/>
      <c r="Y31" s="46"/>
      <c r="Z31" s="46"/>
      <c r="AA31" s="46"/>
      <c r="AB31" s="46"/>
      <c r="AC31" s="46"/>
      <c r="AD31" s="46"/>
      <c r="AE31" s="47"/>
      <c r="AF31" s="48"/>
      <c r="AG31" s="48"/>
      <c r="AH31" s="84"/>
      <c r="AI31" s="84"/>
      <c r="AJ31" s="84"/>
      <c r="AK31" s="84"/>
      <c r="AL31" s="52"/>
    </row>
    <row r="32" spans="1:38" ht="84" customHeight="1">
      <c r="A32" s="27"/>
      <c r="B32" s="28"/>
      <c r="C32" s="29"/>
      <c r="D32" s="30" t="s">
        <v>59</v>
      </c>
      <c r="E32" s="30" t="s">
        <v>96</v>
      </c>
      <c r="F32" s="30" t="s">
        <v>97</v>
      </c>
      <c r="G32" s="30" t="s">
        <v>98</v>
      </c>
      <c r="H32" s="30"/>
      <c r="I32" s="30"/>
      <c r="J32" s="30" t="s">
        <v>74</v>
      </c>
      <c r="K32" s="30"/>
      <c r="L32" s="30"/>
      <c r="M32" s="30"/>
      <c r="N32" s="30"/>
      <c r="O32" s="30" t="s">
        <v>99</v>
      </c>
      <c r="P32" s="30" t="s">
        <v>65</v>
      </c>
      <c r="Q32" s="31"/>
      <c r="R32" s="32"/>
      <c r="S32" s="32"/>
      <c r="T32" s="32"/>
      <c r="U32" s="32"/>
      <c r="V32" s="32"/>
      <c r="W32" s="32"/>
      <c r="X32" s="45"/>
      <c r="Y32" s="46"/>
      <c r="Z32" s="46"/>
      <c r="AA32" s="46"/>
      <c r="AB32" s="46"/>
      <c r="AC32" s="46"/>
      <c r="AD32" s="46"/>
      <c r="AE32" s="47"/>
      <c r="AF32" s="48"/>
      <c r="AG32" s="48"/>
      <c r="AH32" s="84"/>
      <c r="AI32" s="84"/>
      <c r="AJ32" s="84"/>
      <c r="AK32" s="84"/>
      <c r="AL32" s="52"/>
    </row>
    <row r="33" spans="1:38" ht="70.5" customHeight="1">
      <c r="A33" s="27"/>
      <c r="B33" s="28"/>
      <c r="C33" s="29"/>
      <c r="D33" s="30" t="s">
        <v>100</v>
      </c>
      <c r="E33" s="30" t="s">
        <v>101</v>
      </c>
      <c r="F33" s="30" t="s">
        <v>102</v>
      </c>
      <c r="G33" s="30" t="s">
        <v>103</v>
      </c>
      <c r="H33" s="30" t="s">
        <v>70</v>
      </c>
      <c r="I33" s="30"/>
      <c r="J33" s="30"/>
      <c r="K33" s="30"/>
      <c r="L33" s="30"/>
      <c r="M33" s="30"/>
      <c r="N33" s="30"/>
      <c r="O33" s="30" t="s">
        <v>101</v>
      </c>
      <c r="P33" s="30" t="s">
        <v>65</v>
      </c>
      <c r="Q33" s="31"/>
      <c r="R33" s="32"/>
      <c r="S33" s="32"/>
      <c r="T33" s="32"/>
      <c r="U33" s="32"/>
      <c r="V33" s="32"/>
      <c r="W33" s="32"/>
      <c r="X33" s="45"/>
      <c r="Y33" s="46"/>
      <c r="Z33" s="46"/>
      <c r="AA33" s="46"/>
      <c r="AB33" s="46"/>
      <c r="AC33" s="46"/>
      <c r="AD33" s="46"/>
      <c r="AE33" s="47"/>
      <c r="AF33" s="48"/>
      <c r="AG33" s="48"/>
      <c r="AH33" s="84"/>
      <c r="AI33" s="84"/>
      <c r="AJ33" s="84"/>
      <c r="AK33" s="84"/>
      <c r="AL33" s="52"/>
    </row>
    <row r="34" spans="1:38" ht="100.5" customHeight="1">
      <c r="A34" s="27"/>
      <c r="B34" s="28"/>
      <c r="C34" s="29"/>
      <c r="D34" s="30" t="s">
        <v>66</v>
      </c>
      <c r="E34" s="30" t="s">
        <v>67</v>
      </c>
      <c r="F34" s="30" t="s">
        <v>68</v>
      </c>
      <c r="G34" s="30" t="s">
        <v>69</v>
      </c>
      <c r="H34" s="30" t="s">
        <v>70</v>
      </c>
      <c r="I34" s="30"/>
      <c r="J34" s="30"/>
      <c r="K34" s="30"/>
      <c r="L34" s="30"/>
      <c r="M34" s="30"/>
      <c r="N34" s="30"/>
      <c r="O34" s="30" t="s">
        <v>71</v>
      </c>
      <c r="P34" s="30" t="s">
        <v>443</v>
      </c>
      <c r="Q34" s="31"/>
      <c r="R34" s="32"/>
      <c r="S34" s="32"/>
      <c r="T34" s="32"/>
      <c r="U34" s="32"/>
      <c r="V34" s="32"/>
      <c r="W34" s="32"/>
      <c r="X34" s="45"/>
      <c r="Y34" s="46"/>
      <c r="Z34" s="46"/>
      <c r="AA34" s="46"/>
      <c r="AB34" s="46"/>
      <c r="AC34" s="46"/>
      <c r="AD34" s="46"/>
      <c r="AE34" s="47"/>
      <c r="AF34" s="48"/>
      <c r="AG34" s="48"/>
      <c r="AH34" s="84"/>
      <c r="AI34" s="84"/>
      <c r="AJ34" s="84"/>
      <c r="AK34" s="84"/>
      <c r="AL34" s="52"/>
    </row>
    <row r="35" spans="1:38" ht="48.75" customHeight="1">
      <c r="A35" s="27"/>
      <c r="B35" s="28"/>
      <c r="C35" s="29"/>
      <c r="D35" s="30" t="s">
        <v>104</v>
      </c>
      <c r="E35" s="30" t="s">
        <v>105</v>
      </c>
      <c r="F35" s="30" t="s">
        <v>106</v>
      </c>
      <c r="G35" s="30" t="s">
        <v>107</v>
      </c>
      <c r="H35" s="30" t="s">
        <v>70</v>
      </c>
      <c r="I35" s="30"/>
      <c r="J35" s="30"/>
      <c r="K35" s="30"/>
      <c r="L35" s="30"/>
      <c r="M35" s="30"/>
      <c r="N35" s="30"/>
      <c r="O35" s="30" t="s">
        <v>105</v>
      </c>
      <c r="P35" s="30" t="s">
        <v>108</v>
      </c>
      <c r="Q35" s="31"/>
      <c r="R35" s="32"/>
      <c r="S35" s="32"/>
      <c r="T35" s="32"/>
      <c r="U35" s="32"/>
      <c r="V35" s="32"/>
      <c r="W35" s="32"/>
      <c r="X35" s="45"/>
      <c r="Y35" s="46"/>
      <c r="Z35" s="46"/>
      <c r="AA35" s="46"/>
      <c r="AB35" s="46"/>
      <c r="AC35" s="46"/>
      <c r="AD35" s="46"/>
      <c r="AE35" s="47"/>
      <c r="AF35" s="48"/>
      <c r="AG35" s="48"/>
      <c r="AH35" s="84"/>
      <c r="AI35" s="84"/>
      <c r="AJ35" s="84"/>
      <c r="AK35" s="84"/>
      <c r="AL35" s="52"/>
    </row>
    <row r="36" spans="1:38" ht="123" customHeight="1">
      <c r="A36" s="27"/>
      <c r="B36" s="28"/>
      <c r="C36" s="29"/>
      <c r="D36" s="30" t="s">
        <v>100</v>
      </c>
      <c r="E36" s="30" t="s">
        <v>109</v>
      </c>
      <c r="F36" s="30" t="s">
        <v>110</v>
      </c>
      <c r="G36" s="30" t="s">
        <v>111</v>
      </c>
      <c r="H36" s="30" t="s">
        <v>70</v>
      </c>
      <c r="I36" s="30"/>
      <c r="J36" s="30"/>
      <c r="K36" s="30"/>
      <c r="L36" s="30"/>
      <c r="M36" s="30"/>
      <c r="N36" s="30"/>
      <c r="O36" s="30" t="s">
        <v>109</v>
      </c>
      <c r="P36" s="30" t="s">
        <v>65</v>
      </c>
      <c r="Q36" s="31"/>
      <c r="R36" s="32"/>
      <c r="S36" s="32"/>
      <c r="T36" s="32"/>
      <c r="U36" s="32"/>
      <c r="V36" s="32"/>
      <c r="W36" s="32"/>
      <c r="X36" s="45"/>
      <c r="Y36" s="46"/>
      <c r="Z36" s="46"/>
      <c r="AA36" s="46"/>
      <c r="AB36" s="46"/>
      <c r="AC36" s="46"/>
      <c r="AD36" s="46"/>
      <c r="AE36" s="47"/>
      <c r="AF36" s="48"/>
      <c r="AG36" s="48"/>
      <c r="AH36" s="84"/>
      <c r="AI36" s="84"/>
      <c r="AJ36" s="84"/>
      <c r="AK36" s="84"/>
      <c r="AL36" s="52"/>
    </row>
    <row r="37" spans="1:38" ht="15" customHeight="1">
      <c r="A37" s="27"/>
      <c r="B37" s="28"/>
      <c r="C37" s="124" t="s">
        <v>85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30" t="s">
        <v>73</v>
      </c>
      <c r="R37" s="30" t="s">
        <v>74</v>
      </c>
      <c r="S37" s="30" t="s">
        <v>112</v>
      </c>
      <c r="T37" s="30" t="s">
        <v>87</v>
      </c>
      <c r="U37" s="30"/>
      <c r="V37" s="30"/>
      <c r="W37" s="30"/>
      <c r="X37" s="42">
        <v>0</v>
      </c>
      <c r="Y37" s="42"/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19" t="s">
        <v>19</v>
      </c>
      <c r="AG37" s="19"/>
      <c r="AH37" s="63">
        <v>0</v>
      </c>
      <c r="AI37" s="63">
        <v>0</v>
      </c>
      <c r="AJ37" s="63">
        <v>0</v>
      </c>
      <c r="AK37" s="85">
        <v>0</v>
      </c>
      <c r="AL37" s="52"/>
    </row>
    <row r="38" spans="1:38" ht="15" customHeight="1">
      <c r="A38" s="27"/>
      <c r="B38" s="28"/>
      <c r="C38" s="124" t="s">
        <v>85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30" t="s">
        <v>73</v>
      </c>
      <c r="R38" s="30" t="s">
        <v>74</v>
      </c>
      <c r="S38" s="30" t="s">
        <v>113</v>
      </c>
      <c r="T38" s="30" t="s">
        <v>87</v>
      </c>
      <c r="U38" s="30"/>
      <c r="V38" s="30"/>
      <c r="W38" s="30"/>
      <c r="X38" s="42">
        <v>0</v>
      </c>
      <c r="Y38" s="42"/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19" t="s">
        <v>19</v>
      </c>
      <c r="AG38" s="19"/>
      <c r="AH38" s="63">
        <v>0</v>
      </c>
      <c r="AI38" s="63">
        <v>0</v>
      </c>
      <c r="AJ38" s="63">
        <v>0</v>
      </c>
      <c r="AK38" s="85">
        <v>0</v>
      </c>
      <c r="AL38" s="52"/>
    </row>
    <row r="39" spans="1:38" ht="15" customHeight="1">
      <c r="A39" s="27"/>
      <c r="B39" s="28"/>
      <c r="C39" s="124" t="s">
        <v>85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30" t="s">
        <v>73</v>
      </c>
      <c r="R39" s="30" t="s">
        <v>74</v>
      </c>
      <c r="S39" s="30" t="s">
        <v>114</v>
      </c>
      <c r="T39" s="30" t="s">
        <v>87</v>
      </c>
      <c r="U39" s="30"/>
      <c r="V39" s="30"/>
      <c r="W39" s="30"/>
      <c r="X39" s="42">
        <v>0</v>
      </c>
      <c r="Y39" s="42"/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19" t="s">
        <v>19</v>
      </c>
      <c r="AG39" s="19"/>
      <c r="AH39" s="63">
        <v>0</v>
      </c>
      <c r="AI39" s="63">
        <v>0</v>
      </c>
      <c r="AJ39" s="63">
        <v>0</v>
      </c>
      <c r="AK39" s="85">
        <v>0</v>
      </c>
      <c r="AL39" s="52"/>
    </row>
    <row r="40" spans="1:38" ht="15" customHeight="1">
      <c r="A40" s="27"/>
      <c r="B40" s="28"/>
      <c r="C40" s="124" t="s">
        <v>85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30" t="s">
        <v>73</v>
      </c>
      <c r="R40" s="30" t="s">
        <v>74</v>
      </c>
      <c r="S40" s="30" t="s">
        <v>115</v>
      </c>
      <c r="T40" s="30" t="s">
        <v>87</v>
      </c>
      <c r="U40" s="30"/>
      <c r="V40" s="30"/>
      <c r="W40" s="30"/>
      <c r="X40" s="42">
        <v>0</v>
      </c>
      <c r="Y40" s="42"/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19" t="s">
        <v>19</v>
      </c>
      <c r="AG40" s="19"/>
      <c r="AH40" s="63">
        <v>0</v>
      </c>
      <c r="AI40" s="63">
        <v>0</v>
      </c>
      <c r="AJ40" s="63">
        <v>0</v>
      </c>
      <c r="AK40" s="85">
        <v>0</v>
      </c>
      <c r="AL40" s="52"/>
    </row>
    <row r="41" spans="1:38" ht="15" customHeight="1">
      <c r="A41" s="27"/>
      <c r="B41" s="28"/>
      <c r="C41" s="124" t="s">
        <v>85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30" t="s">
        <v>73</v>
      </c>
      <c r="R41" s="30" t="s">
        <v>74</v>
      </c>
      <c r="S41" s="30" t="s">
        <v>116</v>
      </c>
      <c r="T41" s="30" t="s">
        <v>87</v>
      </c>
      <c r="U41" s="30"/>
      <c r="V41" s="30"/>
      <c r="W41" s="30"/>
      <c r="X41" s="42">
        <v>0</v>
      </c>
      <c r="Y41" s="42"/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19" t="s">
        <v>19</v>
      </c>
      <c r="AG41" s="19"/>
      <c r="AH41" s="63">
        <v>0</v>
      </c>
      <c r="AI41" s="63">
        <v>0</v>
      </c>
      <c r="AJ41" s="63">
        <v>0</v>
      </c>
      <c r="AK41" s="85">
        <v>0</v>
      </c>
      <c r="AL41" s="52"/>
    </row>
    <row r="42" spans="1:38" ht="15" customHeight="1">
      <c r="A42" s="27"/>
      <c r="B42" s="28"/>
      <c r="C42" s="124" t="s">
        <v>85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30" t="s">
        <v>73</v>
      </c>
      <c r="R42" s="30" t="s">
        <v>74</v>
      </c>
      <c r="S42" s="30" t="s">
        <v>117</v>
      </c>
      <c r="T42" s="30" t="s">
        <v>87</v>
      </c>
      <c r="U42" s="30"/>
      <c r="V42" s="30"/>
      <c r="W42" s="30"/>
      <c r="X42" s="42">
        <v>0</v>
      </c>
      <c r="Y42" s="42"/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19" t="s">
        <v>19</v>
      </c>
      <c r="AG42" s="19"/>
      <c r="AH42" s="63">
        <v>0</v>
      </c>
      <c r="AI42" s="63">
        <v>0</v>
      </c>
      <c r="AJ42" s="63">
        <v>0</v>
      </c>
      <c r="AK42" s="85">
        <v>0</v>
      </c>
      <c r="AL42" s="52"/>
    </row>
    <row r="43" spans="1:38" ht="15" customHeight="1">
      <c r="A43" s="27"/>
      <c r="B43" s="28"/>
      <c r="C43" s="124" t="s">
        <v>85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30" t="s">
        <v>73</v>
      </c>
      <c r="R43" s="30" t="s">
        <v>74</v>
      </c>
      <c r="S43" s="30" t="s">
        <v>118</v>
      </c>
      <c r="T43" s="30" t="s">
        <v>87</v>
      </c>
      <c r="U43" s="30"/>
      <c r="V43" s="30"/>
      <c r="W43" s="30"/>
      <c r="X43" s="42">
        <v>0</v>
      </c>
      <c r="Y43" s="42"/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19" t="s">
        <v>19</v>
      </c>
      <c r="AG43" s="19"/>
      <c r="AH43" s="63">
        <v>0</v>
      </c>
      <c r="AI43" s="63">
        <v>0</v>
      </c>
      <c r="AJ43" s="63">
        <v>0</v>
      </c>
      <c r="AK43" s="85">
        <v>0</v>
      </c>
      <c r="AL43" s="52"/>
    </row>
    <row r="44" spans="1:38" ht="15" customHeight="1">
      <c r="A44" s="27"/>
      <c r="B44" s="28"/>
      <c r="C44" s="124" t="s">
        <v>85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30" t="s">
        <v>73</v>
      </c>
      <c r="R44" s="30" t="s">
        <v>74</v>
      </c>
      <c r="S44" s="30" t="s">
        <v>119</v>
      </c>
      <c r="T44" s="30" t="s">
        <v>87</v>
      </c>
      <c r="U44" s="30"/>
      <c r="V44" s="30"/>
      <c r="W44" s="30"/>
      <c r="X44" s="42">
        <v>0</v>
      </c>
      <c r="Y44" s="42"/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19" t="s">
        <v>19</v>
      </c>
      <c r="AG44" s="19"/>
      <c r="AH44" s="63">
        <v>0</v>
      </c>
      <c r="AI44" s="63">
        <v>0</v>
      </c>
      <c r="AJ44" s="63">
        <v>0</v>
      </c>
      <c r="AK44" s="85">
        <v>0</v>
      </c>
      <c r="AL44" s="52"/>
    </row>
    <row r="45" spans="1:38" ht="15" customHeight="1">
      <c r="A45" s="27"/>
      <c r="B45" s="28"/>
      <c r="C45" s="124" t="s">
        <v>85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30" t="s">
        <v>73</v>
      </c>
      <c r="R45" s="30" t="s">
        <v>74</v>
      </c>
      <c r="S45" s="30" t="s">
        <v>120</v>
      </c>
      <c r="T45" s="30" t="s">
        <v>87</v>
      </c>
      <c r="U45" s="30"/>
      <c r="V45" s="30"/>
      <c r="W45" s="30"/>
      <c r="X45" s="42">
        <v>0</v>
      </c>
      <c r="Y45" s="42"/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19" t="s">
        <v>19</v>
      </c>
      <c r="AG45" s="19"/>
      <c r="AH45" s="63">
        <v>0</v>
      </c>
      <c r="AI45" s="63">
        <v>0</v>
      </c>
      <c r="AJ45" s="63">
        <v>0</v>
      </c>
      <c r="AK45" s="85">
        <v>0</v>
      </c>
      <c r="AL45" s="52"/>
    </row>
    <row r="46" spans="1:38" ht="15" customHeight="1">
      <c r="A46" s="27"/>
      <c r="B46" s="28"/>
      <c r="C46" s="124" t="s">
        <v>85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30" t="s">
        <v>73</v>
      </c>
      <c r="R46" s="30" t="s">
        <v>74</v>
      </c>
      <c r="S46" s="30" t="s">
        <v>121</v>
      </c>
      <c r="T46" s="30" t="s">
        <v>87</v>
      </c>
      <c r="U46" s="30"/>
      <c r="V46" s="30"/>
      <c r="W46" s="30"/>
      <c r="X46" s="42"/>
      <c r="Y46" s="42"/>
      <c r="Z46" s="42"/>
      <c r="AA46" s="42"/>
      <c r="AB46" s="42"/>
      <c r="AC46" s="42"/>
      <c r="AD46" s="42"/>
      <c r="AE46" s="42"/>
      <c r="AF46" s="19"/>
      <c r="AG46" s="19"/>
      <c r="AH46" s="63"/>
      <c r="AI46" s="63"/>
      <c r="AJ46" s="63"/>
      <c r="AK46" s="85"/>
      <c r="AL46" s="52"/>
    </row>
    <row r="47" spans="1:38" ht="15" customHeight="1">
      <c r="A47" s="27"/>
      <c r="B47" s="28"/>
      <c r="C47" s="124" t="s">
        <v>85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30" t="s">
        <v>73</v>
      </c>
      <c r="R47" s="30" t="s">
        <v>74</v>
      </c>
      <c r="S47" s="30" t="s">
        <v>419</v>
      </c>
      <c r="T47" s="30" t="s">
        <v>87</v>
      </c>
      <c r="U47" s="30"/>
      <c r="V47" s="30"/>
      <c r="W47" s="30"/>
      <c r="X47" s="42">
        <v>50000</v>
      </c>
      <c r="Y47" s="42">
        <v>50000</v>
      </c>
      <c r="Z47" s="42"/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19" t="s">
        <v>19</v>
      </c>
      <c r="AG47" s="19"/>
      <c r="AH47" s="63">
        <v>50000</v>
      </c>
      <c r="AI47" s="63"/>
      <c r="AJ47" s="63">
        <v>0</v>
      </c>
      <c r="AK47" s="85">
        <v>0</v>
      </c>
      <c r="AL47" s="52"/>
    </row>
    <row r="48" spans="1:38" ht="15" customHeight="1">
      <c r="A48" s="27"/>
      <c r="B48" s="28"/>
      <c r="C48" s="138" t="s">
        <v>78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  <c r="Q48" s="30" t="s">
        <v>73</v>
      </c>
      <c r="R48" s="30" t="s">
        <v>74</v>
      </c>
      <c r="S48" s="30" t="s">
        <v>427</v>
      </c>
      <c r="T48" s="30" t="s">
        <v>82</v>
      </c>
      <c r="U48" s="30"/>
      <c r="V48" s="30"/>
      <c r="W48" s="30"/>
      <c r="X48" s="42">
        <v>30000</v>
      </c>
      <c r="Y48" s="42">
        <v>30000</v>
      </c>
      <c r="Z48" s="42"/>
      <c r="AA48" s="42"/>
      <c r="AB48" s="42"/>
      <c r="AC48" s="42"/>
      <c r="AD48" s="42"/>
      <c r="AE48" s="42"/>
      <c r="AF48" s="19"/>
      <c r="AG48" s="19"/>
      <c r="AH48" s="63">
        <v>30000</v>
      </c>
      <c r="AI48" s="63"/>
      <c r="AJ48" s="63"/>
      <c r="AK48" s="85"/>
      <c r="AL48" s="52"/>
    </row>
    <row r="49" spans="1:38" ht="15" customHeight="1">
      <c r="A49" s="27"/>
      <c r="B49" s="28"/>
      <c r="C49" s="138" t="s">
        <v>78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  <c r="Q49" s="30" t="s">
        <v>73</v>
      </c>
      <c r="R49" s="30" t="s">
        <v>74</v>
      </c>
      <c r="S49" s="30" t="s">
        <v>428</v>
      </c>
      <c r="T49" s="30" t="s">
        <v>82</v>
      </c>
      <c r="U49" s="30"/>
      <c r="V49" s="30"/>
      <c r="W49" s="30"/>
      <c r="X49" s="42">
        <v>6000</v>
      </c>
      <c r="Y49" s="42"/>
      <c r="Z49" s="42"/>
      <c r="AA49" s="42"/>
      <c r="AB49" s="42"/>
      <c r="AC49" s="42"/>
      <c r="AD49" s="42"/>
      <c r="AE49" s="42"/>
      <c r="AF49" s="19"/>
      <c r="AG49" s="19"/>
      <c r="AH49" s="63">
        <v>6000</v>
      </c>
      <c r="AI49" s="63"/>
      <c r="AJ49" s="63"/>
      <c r="AK49" s="85"/>
      <c r="AL49" s="52"/>
    </row>
    <row r="50" spans="1:38" ht="15" customHeight="1">
      <c r="A50" s="27"/>
      <c r="B50" s="28"/>
      <c r="C50" s="124" t="s">
        <v>85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30" t="s">
        <v>73</v>
      </c>
      <c r="R50" s="30" t="s">
        <v>74</v>
      </c>
      <c r="S50" s="30" t="s">
        <v>438</v>
      </c>
      <c r="T50" s="30" t="s">
        <v>87</v>
      </c>
      <c r="U50" s="30"/>
      <c r="V50" s="30"/>
      <c r="W50" s="30"/>
      <c r="X50" s="42">
        <v>50000</v>
      </c>
      <c r="Y50" s="42">
        <v>50000</v>
      </c>
      <c r="Z50" s="42"/>
      <c r="AA50" s="42"/>
      <c r="AB50" s="42"/>
      <c r="AC50" s="42"/>
      <c r="AD50" s="42"/>
      <c r="AE50" s="42"/>
      <c r="AF50" s="19"/>
      <c r="AG50" s="19"/>
      <c r="AH50" s="63">
        <v>50000</v>
      </c>
      <c r="AI50" s="63"/>
      <c r="AJ50" s="63"/>
      <c r="AK50" s="85"/>
      <c r="AL50" s="52"/>
    </row>
    <row r="51" spans="1:38" ht="15" customHeight="1">
      <c r="A51" s="27"/>
      <c r="B51" s="28"/>
      <c r="C51" s="124" t="s">
        <v>85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30" t="s">
        <v>73</v>
      </c>
      <c r="R51" s="30" t="s">
        <v>74</v>
      </c>
      <c r="S51" s="30" t="s">
        <v>439</v>
      </c>
      <c r="T51" s="30" t="s">
        <v>87</v>
      </c>
      <c r="U51" s="30"/>
      <c r="V51" s="30"/>
      <c r="W51" s="30"/>
      <c r="X51" s="42">
        <v>30000</v>
      </c>
      <c r="Y51" s="42">
        <v>30000</v>
      </c>
      <c r="Z51" s="42"/>
      <c r="AA51" s="42"/>
      <c r="AB51" s="42"/>
      <c r="AC51" s="42"/>
      <c r="AD51" s="42"/>
      <c r="AE51" s="42"/>
      <c r="AF51" s="19"/>
      <c r="AG51" s="19"/>
      <c r="AH51" s="63">
        <v>30000</v>
      </c>
      <c r="AI51" s="63"/>
      <c r="AJ51" s="63"/>
      <c r="AK51" s="85"/>
      <c r="AL51" s="52"/>
    </row>
    <row r="52" spans="1:38" ht="15" customHeight="1">
      <c r="A52" s="27"/>
      <c r="B52" s="28"/>
      <c r="C52" s="124" t="s">
        <v>72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30" t="s">
        <v>122</v>
      </c>
      <c r="R52" s="30" t="s">
        <v>123</v>
      </c>
      <c r="S52" s="30" t="s">
        <v>124</v>
      </c>
      <c r="T52" s="30" t="s">
        <v>76</v>
      </c>
      <c r="U52" s="30"/>
      <c r="V52" s="30"/>
      <c r="W52" s="30"/>
      <c r="X52" s="42">
        <v>1495335.63</v>
      </c>
      <c r="Y52" s="42">
        <v>1495335.63</v>
      </c>
      <c r="Z52" s="42">
        <v>801895.95</v>
      </c>
      <c r="AA52" s="42">
        <v>2464998.49</v>
      </c>
      <c r="AB52" s="42">
        <v>573749.66</v>
      </c>
      <c r="AC52" s="42">
        <v>573749.66</v>
      </c>
      <c r="AD52" s="42">
        <v>0</v>
      </c>
      <c r="AE52" s="42">
        <v>0</v>
      </c>
      <c r="AF52" s="19" t="s">
        <v>19</v>
      </c>
      <c r="AG52" s="19"/>
      <c r="AH52" s="63">
        <v>1495335.63</v>
      </c>
      <c r="AI52" s="63">
        <v>801895.95</v>
      </c>
      <c r="AJ52" s="63">
        <v>2464998.49</v>
      </c>
      <c r="AK52" s="85">
        <v>573749.66</v>
      </c>
      <c r="AL52" s="52"/>
    </row>
    <row r="53" spans="1:38" ht="15" customHeight="1">
      <c r="A53" s="27"/>
      <c r="B53" s="28"/>
      <c r="C53" s="180" t="s">
        <v>430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30" t="s">
        <v>122</v>
      </c>
      <c r="R53" s="30" t="s">
        <v>123</v>
      </c>
      <c r="S53" s="30" t="s">
        <v>125</v>
      </c>
      <c r="T53" s="30" t="s">
        <v>429</v>
      </c>
      <c r="U53" s="30"/>
      <c r="V53" s="30"/>
      <c r="W53" s="30"/>
      <c r="X53" s="42">
        <v>692040</v>
      </c>
      <c r="Y53" s="42">
        <v>692040</v>
      </c>
      <c r="Z53" s="42">
        <v>628000</v>
      </c>
      <c r="AA53" s="42">
        <v>628000</v>
      </c>
      <c r="AB53" s="42"/>
      <c r="AC53" s="42"/>
      <c r="AD53" s="42"/>
      <c r="AE53" s="42"/>
      <c r="AF53" s="19"/>
      <c r="AG53" s="19"/>
      <c r="AH53" s="63">
        <v>692040</v>
      </c>
      <c r="AI53" s="63">
        <v>628000</v>
      </c>
      <c r="AJ53" s="63">
        <v>628000</v>
      </c>
      <c r="AK53" s="85"/>
      <c r="AL53" s="52"/>
    </row>
    <row r="54" spans="1:38" ht="15" customHeight="1">
      <c r="A54" s="27"/>
      <c r="B54" s="28"/>
      <c r="C54" s="124" t="s">
        <v>72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30" t="s">
        <v>122</v>
      </c>
      <c r="R54" s="30" t="s">
        <v>123</v>
      </c>
      <c r="S54" s="30" t="s">
        <v>125</v>
      </c>
      <c r="T54" s="30" t="s">
        <v>76</v>
      </c>
      <c r="U54" s="30"/>
      <c r="V54" s="30"/>
      <c r="W54" s="30"/>
      <c r="X54" s="42">
        <v>960333.33</v>
      </c>
      <c r="Y54" s="42">
        <v>637504.08</v>
      </c>
      <c r="Z54" s="42"/>
      <c r="AA54" s="42"/>
      <c r="AB54" s="42"/>
      <c r="AC54" s="42"/>
      <c r="AD54" s="42">
        <v>0</v>
      </c>
      <c r="AE54" s="42">
        <v>0</v>
      </c>
      <c r="AF54" s="19" t="s">
        <v>19</v>
      </c>
      <c r="AG54" s="19"/>
      <c r="AH54" s="63">
        <v>960333.33</v>
      </c>
      <c r="AI54" s="63"/>
      <c r="AJ54" s="63"/>
      <c r="AK54" s="85"/>
      <c r="AL54" s="52"/>
    </row>
    <row r="55" spans="1:38" ht="15" customHeight="1">
      <c r="A55" s="27"/>
      <c r="B55" s="28"/>
      <c r="C55" s="124" t="s">
        <v>72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30" t="s">
        <v>122</v>
      </c>
      <c r="R55" s="30" t="s">
        <v>123</v>
      </c>
      <c r="S55" s="30" t="s">
        <v>126</v>
      </c>
      <c r="T55" s="30" t="s">
        <v>76</v>
      </c>
      <c r="U55" s="30"/>
      <c r="V55" s="30"/>
      <c r="W55" s="30"/>
      <c r="X55" s="42">
        <v>2179322.9</v>
      </c>
      <c r="Y55" s="42">
        <v>2179322.9</v>
      </c>
      <c r="Z55" s="42"/>
      <c r="AA55" s="42"/>
      <c r="AB55" s="42"/>
      <c r="AC55" s="42"/>
      <c r="AD55" s="42">
        <v>0</v>
      </c>
      <c r="AE55" s="42">
        <v>0</v>
      </c>
      <c r="AF55" s="19" t="s">
        <v>19</v>
      </c>
      <c r="AG55" s="19"/>
      <c r="AH55" s="63">
        <v>2179322.9</v>
      </c>
      <c r="AI55" s="63"/>
      <c r="AJ55" s="63"/>
      <c r="AK55" s="85"/>
      <c r="AL55" s="52"/>
    </row>
    <row r="56" spans="1:38" ht="15" customHeight="1">
      <c r="A56" s="27"/>
      <c r="B56" s="28"/>
      <c r="C56" s="124" t="s">
        <v>72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30" t="s">
        <v>122</v>
      </c>
      <c r="R56" s="30" t="s">
        <v>123</v>
      </c>
      <c r="S56" s="30" t="s">
        <v>127</v>
      </c>
      <c r="T56" s="30" t="s">
        <v>76</v>
      </c>
      <c r="U56" s="30"/>
      <c r="V56" s="30"/>
      <c r="W56" s="30"/>
      <c r="X56" s="42">
        <v>303000</v>
      </c>
      <c r="Y56" s="42">
        <v>302624.54</v>
      </c>
      <c r="Z56" s="42">
        <v>80000</v>
      </c>
      <c r="AA56" s="42">
        <v>80000</v>
      </c>
      <c r="AB56" s="42">
        <v>80000</v>
      </c>
      <c r="AC56" s="42">
        <v>80000</v>
      </c>
      <c r="AD56" s="42">
        <v>0</v>
      </c>
      <c r="AE56" s="42">
        <v>0</v>
      </c>
      <c r="AF56" s="19" t="s">
        <v>19</v>
      </c>
      <c r="AG56" s="19"/>
      <c r="AH56" s="63">
        <v>303000</v>
      </c>
      <c r="AI56" s="63">
        <v>80000</v>
      </c>
      <c r="AJ56" s="63">
        <v>80000</v>
      </c>
      <c r="AK56" s="85">
        <v>80000</v>
      </c>
      <c r="AL56" s="52"/>
    </row>
    <row r="57" spans="1:38" ht="15" customHeight="1">
      <c r="A57" s="27"/>
      <c r="B57" s="28"/>
      <c r="C57" s="124" t="s">
        <v>72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30" t="s">
        <v>122</v>
      </c>
      <c r="R57" s="30" t="s">
        <v>123</v>
      </c>
      <c r="S57" s="30" t="s">
        <v>128</v>
      </c>
      <c r="T57" s="30" t="s">
        <v>76</v>
      </c>
      <c r="U57" s="30"/>
      <c r="V57" s="30"/>
      <c r="W57" s="30"/>
      <c r="X57" s="42"/>
      <c r="Y57" s="42"/>
      <c r="Z57" s="42"/>
      <c r="AA57" s="42"/>
      <c r="AB57" s="42"/>
      <c r="AC57" s="42"/>
      <c r="AD57" s="42">
        <v>0</v>
      </c>
      <c r="AE57" s="42">
        <v>0</v>
      </c>
      <c r="AF57" s="19" t="s">
        <v>19</v>
      </c>
      <c r="AG57" s="19"/>
      <c r="AH57" s="63"/>
      <c r="AI57" s="63"/>
      <c r="AJ57" s="63"/>
      <c r="AK57" s="85"/>
      <c r="AL57" s="52"/>
    </row>
    <row r="58" spans="1:38" ht="15" customHeight="1">
      <c r="A58" s="27"/>
      <c r="B58" s="28"/>
      <c r="C58" s="124" t="s">
        <v>72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30" t="s">
        <v>122</v>
      </c>
      <c r="R58" s="30" t="s">
        <v>123</v>
      </c>
      <c r="S58" s="30" t="s">
        <v>129</v>
      </c>
      <c r="T58" s="30" t="s">
        <v>76</v>
      </c>
      <c r="U58" s="30"/>
      <c r="V58" s="30"/>
      <c r="W58" s="30"/>
      <c r="X58" s="42">
        <v>8860749.74</v>
      </c>
      <c r="Y58" s="42">
        <v>8860749.74</v>
      </c>
      <c r="Z58" s="42">
        <v>10795073.09</v>
      </c>
      <c r="AA58" s="42">
        <v>10007573.09</v>
      </c>
      <c r="AB58" s="42">
        <v>10007573.09</v>
      </c>
      <c r="AC58" s="42">
        <v>10007573.09</v>
      </c>
      <c r="AD58" s="42">
        <v>0</v>
      </c>
      <c r="AE58" s="42">
        <v>0</v>
      </c>
      <c r="AF58" s="19" t="s">
        <v>19</v>
      </c>
      <c r="AG58" s="19"/>
      <c r="AH58" s="63">
        <v>8860749.74</v>
      </c>
      <c r="AI58" s="63">
        <v>10795073.09</v>
      </c>
      <c r="AJ58" s="63">
        <v>10007573.09</v>
      </c>
      <c r="AK58" s="85">
        <v>10007573.09</v>
      </c>
      <c r="AL58" s="52"/>
    </row>
    <row r="59" spans="1:38" ht="15" customHeight="1">
      <c r="A59" s="27"/>
      <c r="B59" s="28"/>
      <c r="C59" s="124" t="s">
        <v>72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30" t="s">
        <v>122</v>
      </c>
      <c r="R59" s="30" t="s">
        <v>123</v>
      </c>
      <c r="S59" s="30" t="s">
        <v>130</v>
      </c>
      <c r="T59" s="30" t="s">
        <v>76</v>
      </c>
      <c r="U59" s="30"/>
      <c r="V59" s="30"/>
      <c r="W59" s="30"/>
      <c r="X59" s="42">
        <v>1801924</v>
      </c>
      <c r="Y59" s="42">
        <v>1801924</v>
      </c>
      <c r="Z59" s="42"/>
      <c r="AA59" s="42"/>
      <c r="AB59" s="42"/>
      <c r="AC59" s="42"/>
      <c r="AD59" s="42">
        <v>0</v>
      </c>
      <c r="AE59" s="42">
        <v>0</v>
      </c>
      <c r="AF59" s="19" t="s">
        <v>19</v>
      </c>
      <c r="AG59" s="19"/>
      <c r="AH59" s="63">
        <v>1801924</v>
      </c>
      <c r="AI59" s="63"/>
      <c r="AJ59" s="63"/>
      <c r="AK59" s="85"/>
      <c r="AL59" s="52"/>
    </row>
    <row r="60" spans="1:38" ht="15" customHeight="1">
      <c r="A60" s="27"/>
      <c r="B60" s="28"/>
      <c r="C60" s="124" t="s">
        <v>72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30" t="s">
        <v>122</v>
      </c>
      <c r="R60" s="30" t="s">
        <v>123</v>
      </c>
      <c r="S60" s="30" t="s">
        <v>131</v>
      </c>
      <c r="T60" s="30" t="s">
        <v>76</v>
      </c>
      <c r="U60" s="30"/>
      <c r="V60" s="30"/>
      <c r="W60" s="30"/>
      <c r="X60" s="42"/>
      <c r="Y60" s="42"/>
      <c r="Z60" s="42"/>
      <c r="AA60" s="42"/>
      <c r="AB60" s="42"/>
      <c r="AC60" s="42"/>
      <c r="AD60" s="42">
        <v>0</v>
      </c>
      <c r="AE60" s="42">
        <v>0</v>
      </c>
      <c r="AF60" s="19" t="s">
        <v>19</v>
      </c>
      <c r="AG60" s="19"/>
      <c r="AH60" s="63"/>
      <c r="AI60" s="63"/>
      <c r="AJ60" s="63"/>
      <c r="AK60" s="85"/>
      <c r="AL60" s="52"/>
    </row>
    <row r="61" spans="1:38" ht="15" customHeight="1">
      <c r="A61" s="27"/>
      <c r="B61" s="28"/>
      <c r="C61" s="124" t="s">
        <v>72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30" t="s">
        <v>122</v>
      </c>
      <c r="R61" s="30" t="s">
        <v>123</v>
      </c>
      <c r="S61" s="30" t="s">
        <v>132</v>
      </c>
      <c r="T61" s="30" t="s">
        <v>76</v>
      </c>
      <c r="U61" s="30"/>
      <c r="V61" s="30"/>
      <c r="W61" s="30"/>
      <c r="X61" s="42"/>
      <c r="Y61" s="42"/>
      <c r="Z61" s="42"/>
      <c r="AA61" s="42"/>
      <c r="AB61" s="42"/>
      <c r="AC61" s="42"/>
      <c r="AD61" s="42">
        <v>0</v>
      </c>
      <c r="AE61" s="42">
        <v>0</v>
      </c>
      <c r="AF61" s="19" t="s">
        <v>19</v>
      </c>
      <c r="AG61" s="19"/>
      <c r="AH61" s="63"/>
      <c r="AI61" s="63"/>
      <c r="AJ61" s="63"/>
      <c r="AK61" s="85"/>
      <c r="AL61" s="52"/>
    </row>
    <row r="62" spans="1:38" ht="15" customHeight="1">
      <c r="A62" s="27"/>
      <c r="B62" s="28"/>
      <c r="C62" s="124" t="s">
        <v>72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30" t="s">
        <v>122</v>
      </c>
      <c r="R62" s="30" t="s">
        <v>123</v>
      </c>
      <c r="S62" s="30" t="s">
        <v>133</v>
      </c>
      <c r="T62" s="30" t="s">
        <v>76</v>
      </c>
      <c r="U62" s="30"/>
      <c r="V62" s="30"/>
      <c r="W62" s="30"/>
      <c r="X62" s="42"/>
      <c r="Y62" s="42">
        <v>0</v>
      </c>
      <c r="Z62" s="42"/>
      <c r="AA62" s="42"/>
      <c r="AB62" s="42"/>
      <c r="AC62" s="42"/>
      <c r="AD62" s="42">
        <v>0</v>
      </c>
      <c r="AE62" s="42">
        <v>0</v>
      </c>
      <c r="AF62" s="19" t="s">
        <v>19</v>
      </c>
      <c r="AG62" s="19"/>
      <c r="AH62" s="63"/>
      <c r="AI62" s="63"/>
      <c r="AJ62" s="63"/>
      <c r="AK62" s="85"/>
      <c r="AL62" s="52"/>
    </row>
    <row r="63" spans="1:38" ht="15" customHeight="1">
      <c r="A63" s="27"/>
      <c r="B63" s="28"/>
      <c r="C63" s="124" t="s">
        <v>72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30" t="s">
        <v>122</v>
      </c>
      <c r="R63" s="30" t="s">
        <v>123</v>
      </c>
      <c r="S63" s="30" t="s">
        <v>134</v>
      </c>
      <c r="T63" s="30" t="s">
        <v>76</v>
      </c>
      <c r="U63" s="30"/>
      <c r="V63" s="30"/>
      <c r="W63" s="30"/>
      <c r="X63" s="42"/>
      <c r="Y63" s="42">
        <v>0</v>
      </c>
      <c r="Z63" s="42"/>
      <c r="AA63" s="42"/>
      <c r="AB63" s="42"/>
      <c r="AC63" s="42"/>
      <c r="AD63" s="42">
        <v>0</v>
      </c>
      <c r="AE63" s="42">
        <v>0</v>
      </c>
      <c r="AF63" s="19" t="s">
        <v>19</v>
      </c>
      <c r="AG63" s="19"/>
      <c r="AH63" s="63"/>
      <c r="AI63" s="63"/>
      <c r="AJ63" s="63"/>
      <c r="AK63" s="85"/>
      <c r="AL63" s="52"/>
    </row>
    <row r="64" spans="1:38" ht="15" customHeight="1">
      <c r="A64" s="27"/>
      <c r="B64" s="28"/>
      <c r="C64" s="124" t="s">
        <v>435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30" t="s">
        <v>122</v>
      </c>
      <c r="R64" s="30" t="s">
        <v>123</v>
      </c>
      <c r="S64" s="30" t="s">
        <v>135</v>
      </c>
      <c r="T64" s="30" t="s">
        <v>433</v>
      </c>
      <c r="U64" s="30"/>
      <c r="V64" s="30"/>
      <c r="W64" s="30"/>
      <c r="X64" s="42">
        <v>2045129</v>
      </c>
      <c r="Y64" s="42">
        <v>0</v>
      </c>
      <c r="Z64" s="42"/>
      <c r="AA64" s="42"/>
      <c r="AB64" s="42"/>
      <c r="AC64" s="42"/>
      <c r="AD64" s="42">
        <v>0</v>
      </c>
      <c r="AE64" s="42">
        <v>0</v>
      </c>
      <c r="AF64" s="19" t="s">
        <v>19</v>
      </c>
      <c r="AG64" s="19"/>
      <c r="AH64" s="63">
        <v>2045129</v>
      </c>
      <c r="AI64" s="63"/>
      <c r="AJ64" s="63"/>
      <c r="AK64" s="85"/>
      <c r="AL64" s="52"/>
    </row>
    <row r="65" spans="1:38" ht="15" customHeight="1">
      <c r="A65" s="27"/>
      <c r="B65" s="28"/>
      <c r="C65" s="180" t="s">
        <v>435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2"/>
      <c r="Q65" s="30" t="s">
        <v>122</v>
      </c>
      <c r="R65" s="30" t="s">
        <v>123</v>
      </c>
      <c r="S65" s="30" t="s">
        <v>136</v>
      </c>
      <c r="T65" s="30" t="s">
        <v>433</v>
      </c>
      <c r="U65" s="30"/>
      <c r="V65" s="30"/>
      <c r="W65" s="30"/>
      <c r="X65" s="42">
        <v>2705371.14</v>
      </c>
      <c r="Y65" s="42"/>
      <c r="Z65" s="42"/>
      <c r="AA65" s="42"/>
      <c r="AB65" s="42"/>
      <c r="AC65" s="42"/>
      <c r="AD65" s="42"/>
      <c r="AE65" s="42"/>
      <c r="AF65" s="19"/>
      <c r="AG65" s="19"/>
      <c r="AH65" s="63">
        <v>2705371.14</v>
      </c>
      <c r="AI65" s="63"/>
      <c r="AJ65" s="63"/>
      <c r="AK65" s="85"/>
      <c r="AL65" s="52"/>
    </row>
    <row r="66" spans="1:38" ht="15" customHeight="1">
      <c r="A66" s="27"/>
      <c r="B66" s="28"/>
      <c r="C66" s="124" t="s">
        <v>72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30" t="s">
        <v>122</v>
      </c>
      <c r="R66" s="30" t="s">
        <v>123</v>
      </c>
      <c r="S66" s="30" t="s">
        <v>136</v>
      </c>
      <c r="T66" s="30" t="s">
        <v>76</v>
      </c>
      <c r="U66" s="30"/>
      <c r="V66" s="30"/>
      <c r="W66" s="30"/>
      <c r="X66" s="42"/>
      <c r="Y66" s="42">
        <v>0</v>
      </c>
      <c r="Z66" s="42"/>
      <c r="AA66" s="42"/>
      <c r="AB66" s="42"/>
      <c r="AC66" s="42"/>
      <c r="AD66" s="42">
        <v>0</v>
      </c>
      <c r="AE66" s="42">
        <v>0</v>
      </c>
      <c r="AF66" s="19" t="s">
        <v>19</v>
      </c>
      <c r="AG66" s="19"/>
      <c r="AH66" s="63"/>
      <c r="AI66" s="63"/>
      <c r="AJ66" s="63"/>
      <c r="AK66" s="85"/>
      <c r="AL66" s="52"/>
    </row>
    <row r="67" spans="1:38" ht="15" customHeight="1">
      <c r="A67" s="27"/>
      <c r="B67" s="28"/>
      <c r="C67" s="124" t="s">
        <v>72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30" t="s">
        <v>122</v>
      </c>
      <c r="R67" s="30" t="s">
        <v>123</v>
      </c>
      <c r="S67" s="30" t="s">
        <v>137</v>
      </c>
      <c r="T67" s="30" t="s">
        <v>76</v>
      </c>
      <c r="U67" s="30"/>
      <c r="V67" s="30"/>
      <c r="W67" s="30"/>
      <c r="X67" s="42"/>
      <c r="Y67" s="42"/>
      <c r="Z67" s="42"/>
      <c r="AA67" s="42"/>
      <c r="AB67" s="42"/>
      <c r="AC67" s="42"/>
      <c r="AD67" s="42">
        <v>0</v>
      </c>
      <c r="AE67" s="42">
        <v>0</v>
      </c>
      <c r="AF67" s="19" t="s">
        <v>19</v>
      </c>
      <c r="AG67" s="19"/>
      <c r="AH67" s="63"/>
      <c r="AI67" s="63"/>
      <c r="AJ67" s="63"/>
      <c r="AK67" s="85"/>
      <c r="AL67" s="52"/>
    </row>
    <row r="68" spans="1:38" ht="15" customHeight="1">
      <c r="A68" s="27"/>
      <c r="B68" s="28"/>
      <c r="C68" s="124" t="s">
        <v>72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30" t="s">
        <v>122</v>
      </c>
      <c r="R68" s="30" t="s">
        <v>123</v>
      </c>
      <c r="S68" s="30" t="s">
        <v>138</v>
      </c>
      <c r="T68" s="30" t="s">
        <v>76</v>
      </c>
      <c r="U68" s="30"/>
      <c r="V68" s="30"/>
      <c r="W68" s="30"/>
      <c r="X68" s="42">
        <v>150000</v>
      </c>
      <c r="Y68" s="42">
        <v>150000</v>
      </c>
      <c r="Z68" s="42"/>
      <c r="AA68" s="42"/>
      <c r="AB68" s="42"/>
      <c r="AC68" s="42"/>
      <c r="AD68" s="42">
        <v>0</v>
      </c>
      <c r="AE68" s="42">
        <v>0</v>
      </c>
      <c r="AF68" s="19" t="s">
        <v>19</v>
      </c>
      <c r="AG68" s="19"/>
      <c r="AH68" s="63">
        <v>150000</v>
      </c>
      <c r="AI68" s="63"/>
      <c r="AJ68" s="63"/>
      <c r="AK68" s="85"/>
      <c r="AL68" s="52"/>
    </row>
    <row r="69" spans="1:38" ht="15" customHeight="1">
      <c r="A69" s="27"/>
      <c r="B69" s="28"/>
      <c r="C69" s="124" t="s">
        <v>72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30" t="s">
        <v>122</v>
      </c>
      <c r="R69" s="30" t="s">
        <v>123</v>
      </c>
      <c r="S69" s="30" t="s">
        <v>420</v>
      </c>
      <c r="T69" s="30" t="s">
        <v>76</v>
      </c>
      <c r="U69" s="30"/>
      <c r="V69" s="30"/>
      <c r="W69" s="30"/>
      <c r="X69" s="42">
        <v>428281.83</v>
      </c>
      <c r="Y69" s="42">
        <v>428281.83</v>
      </c>
      <c r="Z69" s="42"/>
      <c r="AA69" s="42"/>
      <c r="AB69" s="42"/>
      <c r="AC69" s="42"/>
      <c r="AD69" s="42"/>
      <c r="AE69" s="42"/>
      <c r="AF69" s="19"/>
      <c r="AG69" s="19"/>
      <c r="AH69" s="63">
        <v>428281.83</v>
      </c>
      <c r="AI69" s="63"/>
      <c r="AJ69" s="63"/>
      <c r="AK69" s="85"/>
      <c r="AL69" s="52"/>
    </row>
    <row r="70" spans="1:38" ht="15" customHeight="1">
      <c r="A70" s="27"/>
      <c r="B70" s="28"/>
      <c r="C70" s="124" t="s">
        <v>72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30" t="s">
        <v>122</v>
      </c>
      <c r="R70" s="30" t="s">
        <v>123</v>
      </c>
      <c r="S70" s="30" t="s">
        <v>421</v>
      </c>
      <c r="T70" s="30" t="s">
        <v>76</v>
      </c>
      <c r="U70" s="30"/>
      <c r="V70" s="30"/>
      <c r="W70" s="30"/>
      <c r="X70" s="42">
        <v>124532</v>
      </c>
      <c r="Y70" s="42">
        <v>124532</v>
      </c>
      <c r="Z70" s="42"/>
      <c r="AA70" s="42"/>
      <c r="AB70" s="42"/>
      <c r="AC70" s="42"/>
      <c r="AD70" s="42"/>
      <c r="AE70" s="42"/>
      <c r="AF70" s="19"/>
      <c r="AG70" s="19"/>
      <c r="AH70" s="63">
        <v>124532</v>
      </c>
      <c r="AI70" s="63"/>
      <c r="AJ70" s="63"/>
      <c r="AK70" s="85"/>
      <c r="AL70" s="52"/>
    </row>
    <row r="71" spans="1:38" ht="15" customHeight="1">
      <c r="A71" s="27"/>
      <c r="B71" s="28"/>
      <c r="C71" s="124" t="s">
        <v>72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30" t="s">
        <v>122</v>
      </c>
      <c r="R71" s="30" t="s">
        <v>123</v>
      </c>
      <c r="S71" s="30" t="s">
        <v>139</v>
      </c>
      <c r="T71" s="30" t="s">
        <v>76</v>
      </c>
      <c r="U71" s="30"/>
      <c r="V71" s="30"/>
      <c r="W71" s="30"/>
      <c r="X71" s="42"/>
      <c r="Y71" s="42"/>
      <c r="Z71" s="42"/>
      <c r="AA71" s="42"/>
      <c r="AB71" s="42"/>
      <c r="AC71" s="42"/>
      <c r="AD71" s="42">
        <v>0</v>
      </c>
      <c r="AE71" s="42">
        <v>0</v>
      </c>
      <c r="AF71" s="19" t="s">
        <v>19</v>
      </c>
      <c r="AG71" s="19"/>
      <c r="AH71" s="63"/>
      <c r="AI71" s="63"/>
      <c r="AJ71" s="63"/>
      <c r="AK71" s="85"/>
      <c r="AL71" s="52"/>
    </row>
    <row r="72" spans="1:38" ht="15" customHeight="1">
      <c r="A72" s="27"/>
      <c r="B72" s="28"/>
      <c r="C72" s="124" t="s">
        <v>72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30" t="s">
        <v>122</v>
      </c>
      <c r="R72" s="30" t="s">
        <v>123</v>
      </c>
      <c r="S72" s="30" t="s">
        <v>140</v>
      </c>
      <c r="T72" s="30" t="s">
        <v>76</v>
      </c>
      <c r="U72" s="30"/>
      <c r="V72" s="30"/>
      <c r="W72" s="30"/>
      <c r="X72" s="42">
        <v>3668511.18</v>
      </c>
      <c r="Y72" s="42">
        <v>3627501.62</v>
      </c>
      <c r="Z72" s="42">
        <v>21616108.77</v>
      </c>
      <c r="AA72" s="42"/>
      <c r="AB72" s="42"/>
      <c r="AC72" s="42"/>
      <c r="AD72" s="42">
        <v>0</v>
      </c>
      <c r="AE72" s="42">
        <v>0</v>
      </c>
      <c r="AF72" s="19" t="s">
        <v>19</v>
      </c>
      <c r="AG72" s="19"/>
      <c r="AH72" s="63">
        <v>3668511.18</v>
      </c>
      <c r="AI72" s="63">
        <v>21616108.77</v>
      </c>
      <c r="AJ72" s="63"/>
      <c r="AK72" s="85"/>
      <c r="AL72" s="52"/>
    </row>
    <row r="73" spans="1:38" ht="15" customHeight="1">
      <c r="A73" s="27"/>
      <c r="B73" s="28"/>
      <c r="C73" s="124" t="s">
        <v>72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30" t="s">
        <v>122</v>
      </c>
      <c r="R73" s="30" t="s">
        <v>123</v>
      </c>
      <c r="S73" s="30" t="s">
        <v>422</v>
      </c>
      <c r="T73" s="30" t="s">
        <v>76</v>
      </c>
      <c r="U73" s="30"/>
      <c r="V73" s="30"/>
      <c r="W73" s="30"/>
      <c r="X73" s="42">
        <v>37875789.6</v>
      </c>
      <c r="Y73" s="42">
        <v>34955702.4</v>
      </c>
      <c r="Z73" s="42"/>
      <c r="AA73" s="42"/>
      <c r="AB73" s="42"/>
      <c r="AC73" s="42"/>
      <c r="AD73" s="42"/>
      <c r="AE73" s="42"/>
      <c r="AF73" s="19"/>
      <c r="AG73" s="19"/>
      <c r="AH73" s="63">
        <v>37875789.6</v>
      </c>
      <c r="AI73" s="63"/>
      <c r="AJ73" s="63"/>
      <c r="AK73" s="85"/>
      <c r="AL73" s="52"/>
    </row>
    <row r="74" spans="1:38" ht="15" customHeight="1">
      <c r="A74" s="27"/>
      <c r="B74" s="28"/>
      <c r="C74" s="124" t="s">
        <v>72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30" t="s">
        <v>122</v>
      </c>
      <c r="R74" s="30" t="s">
        <v>123</v>
      </c>
      <c r="S74" s="30" t="s">
        <v>141</v>
      </c>
      <c r="T74" s="30" t="s">
        <v>76</v>
      </c>
      <c r="U74" s="30"/>
      <c r="V74" s="30"/>
      <c r="W74" s="30"/>
      <c r="X74" s="42">
        <v>539031.62</v>
      </c>
      <c r="Y74" s="42">
        <v>469905.37</v>
      </c>
      <c r="Z74" s="42">
        <v>389044</v>
      </c>
      <c r="AA74" s="42">
        <v>389044</v>
      </c>
      <c r="AB74" s="42">
        <v>389044</v>
      </c>
      <c r="AC74" s="42">
        <v>389044</v>
      </c>
      <c r="AD74" s="42">
        <v>0</v>
      </c>
      <c r="AE74" s="42">
        <v>0</v>
      </c>
      <c r="AF74" s="19" t="s">
        <v>19</v>
      </c>
      <c r="AG74" s="19"/>
      <c r="AH74" s="63">
        <v>539031.62</v>
      </c>
      <c r="AI74" s="63">
        <v>389044</v>
      </c>
      <c r="AJ74" s="63">
        <v>389044</v>
      </c>
      <c r="AK74" s="85">
        <v>389044</v>
      </c>
      <c r="AL74" s="52"/>
    </row>
    <row r="75" spans="1:38" ht="15" customHeight="1">
      <c r="A75" s="27"/>
      <c r="B75" s="28"/>
      <c r="C75" s="124" t="s">
        <v>72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30" t="s">
        <v>122</v>
      </c>
      <c r="R75" s="30" t="s">
        <v>123</v>
      </c>
      <c r="S75" s="30" t="s">
        <v>142</v>
      </c>
      <c r="T75" s="30" t="s">
        <v>76</v>
      </c>
      <c r="U75" s="30"/>
      <c r="V75" s="30"/>
      <c r="W75" s="30"/>
      <c r="X75" s="42">
        <v>495495.25</v>
      </c>
      <c r="Y75" s="42">
        <v>495495.25</v>
      </c>
      <c r="Z75" s="42">
        <v>800000</v>
      </c>
      <c r="AA75" s="42">
        <v>800000</v>
      </c>
      <c r="AB75" s="42">
        <v>800000</v>
      </c>
      <c r="AC75" s="42">
        <v>800000</v>
      </c>
      <c r="AD75" s="42">
        <v>0</v>
      </c>
      <c r="AE75" s="42">
        <v>0</v>
      </c>
      <c r="AF75" s="19" t="s">
        <v>19</v>
      </c>
      <c r="AG75" s="19"/>
      <c r="AH75" s="63">
        <v>495495.25</v>
      </c>
      <c r="AI75" s="63">
        <v>800000</v>
      </c>
      <c r="AJ75" s="63">
        <v>800000</v>
      </c>
      <c r="AK75" s="85">
        <v>800000</v>
      </c>
      <c r="AL75" s="52"/>
    </row>
    <row r="76" spans="1:38" ht="43.5" customHeight="1">
      <c r="A76" s="18"/>
      <c r="B76" s="19" t="s">
        <v>143</v>
      </c>
      <c r="C76" s="176" t="s">
        <v>144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42"/>
      <c r="Y76" s="42">
        <v>0</v>
      </c>
      <c r="Z76" s="42">
        <f>SUM(Z77+Z82)</f>
        <v>1463068.19</v>
      </c>
      <c r="AA76" s="42">
        <f>SUM(AA77+AA82)</f>
        <v>1463068.19</v>
      </c>
      <c r="AB76" s="42">
        <f>SUM(AB77+AB82)</f>
        <v>1463068.19</v>
      </c>
      <c r="AC76" s="42">
        <f>SUM(AC77+AC82)</f>
        <v>1463068.19</v>
      </c>
      <c r="AD76" s="42">
        <v>0</v>
      </c>
      <c r="AE76" s="42">
        <v>0</v>
      </c>
      <c r="AF76" s="43"/>
      <c r="AG76" s="43"/>
      <c r="AH76" s="63"/>
      <c r="AI76" s="63">
        <v>1463068.19</v>
      </c>
      <c r="AJ76" s="63">
        <v>1463068.19</v>
      </c>
      <c r="AK76" s="83">
        <v>1463068.19</v>
      </c>
      <c r="AL76" s="52"/>
    </row>
    <row r="77" spans="1:38" ht="54.75" customHeight="1">
      <c r="A77" s="19" t="s">
        <v>56</v>
      </c>
      <c r="B77" s="19" t="s">
        <v>57</v>
      </c>
      <c r="C77" s="20" t="s">
        <v>145</v>
      </c>
      <c r="D77" s="21"/>
      <c r="E77" s="22"/>
      <c r="F77" s="22"/>
      <c r="G77" s="22"/>
      <c r="H77" s="23"/>
      <c r="I77" s="23"/>
      <c r="J77" s="23"/>
      <c r="K77" s="23"/>
      <c r="L77" s="23"/>
      <c r="M77" s="23"/>
      <c r="N77" s="23"/>
      <c r="O77" s="22"/>
      <c r="P77" s="24"/>
      <c r="Q77" s="25"/>
      <c r="R77" s="25"/>
      <c r="S77" s="25"/>
      <c r="T77" s="25"/>
      <c r="U77" s="25"/>
      <c r="V77" s="25"/>
      <c r="W77" s="26"/>
      <c r="X77" s="42"/>
      <c r="Y77" s="42">
        <v>0</v>
      </c>
      <c r="Z77" s="42">
        <v>1061628.19</v>
      </c>
      <c r="AA77" s="42">
        <v>1061628.19</v>
      </c>
      <c r="AB77" s="42">
        <v>1061628.19</v>
      </c>
      <c r="AC77" s="42">
        <v>1061628.19</v>
      </c>
      <c r="AD77" s="42">
        <v>0</v>
      </c>
      <c r="AE77" s="42">
        <v>0</v>
      </c>
      <c r="AF77" s="19"/>
      <c r="AG77" s="19"/>
      <c r="AH77" s="63"/>
      <c r="AI77" s="63">
        <v>1061628.19</v>
      </c>
      <c r="AJ77" s="63">
        <v>1061628.19</v>
      </c>
      <c r="AK77" s="83">
        <v>1061628.19</v>
      </c>
      <c r="AL77" s="52"/>
    </row>
    <row r="78" spans="1:38" ht="111" customHeight="1">
      <c r="A78" s="27"/>
      <c r="B78" s="28"/>
      <c r="C78" s="29"/>
      <c r="D78" s="30" t="s">
        <v>146</v>
      </c>
      <c r="E78" s="30" t="s">
        <v>147</v>
      </c>
      <c r="F78" s="30" t="s">
        <v>148</v>
      </c>
      <c r="G78" s="30" t="s">
        <v>149</v>
      </c>
      <c r="H78" s="30"/>
      <c r="I78" s="30"/>
      <c r="J78" s="30" t="s">
        <v>17</v>
      </c>
      <c r="K78" s="30"/>
      <c r="L78" s="30"/>
      <c r="M78" s="30"/>
      <c r="N78" s="30"/>
      <c r="O78" s="30" t="s">
        <v>150</v>
      </c>
      <c r="P78" s="30" t="s">
        <v>65</v>
      </c>
      <c r="Q78" s="31"/>
      <c r="R78" s="32"/>
      <c r="S78" s="32"/>
      <c r="T78" s="32"/>
      <c r="U78" s="32"/>
      <c r="V78" s="32"/>
      <c r="W78" s="32"/>
      <c r="X78" s="45"/>
      <c r="Y78" s="46"/>
      <c r="Z78" s="46"/>
      <c r="AA78" s="46"/>
      <c r="AB78" s="46"/>
      <c r="AC78" s="46"/>
      <c r="AD78" s="46"/>
      <c r="AE78" s="47"/>
      <c r="AF78" s="48"/>
      <c r="AG78" s="48"/>
      <c r="AH78" s="84"/>
      <c r="AI78" s="84"/>
      <c r="AJ78" s="84"/>
      <c r="AK78" s="84"/>
      <c r="AL78" s="52"/>
    </row>
    <row r="79" spans="1:38" ht="81.75" customHeight="1">
      <c r="A79" s="27"/>
      <c r="B79" s="28"/>
      <c r="C79" s="29"/>
      <c r="D79" s="30" t="s">
        <v>66</v>
      </c>
      <c r="E79" s="30" t="s">
        <v>151</v>
      </c>
      <c r="F79" s="30" t="s">
        <v>152</v>
      </c>
      <c r="G79" s="30" t="s">
        <v>153</v>
      </c>
      <c r="H79" s="30" t="s">
        <v>70</v>
      </c>
      <c r="I79" s="30"/>
      <c r="J79" s="30"/>
      <c r="K79" s="30"/>
      <c r="L79" s="30"/>
      <c r="M79" s="30"/>
      <c r="N79" s="30"/>
      <c r="O79" s="30" t="s">
        <v>154</v>
      </c>
      <c r="P79" s="30" t="s">
        <v>443</v>
      </c>
      <c r="Q79" s="31"/>
      <c r="R79" s="32"/>
      <c r="S79" s="32"/>
      <c r="T79" s="32"/>
      <c r="U79" s="32"/>
      <c r="V79" s="32"/>
      <c r="W79" s="32"/>
      <c r="X79" s="45"/>
      <c r="Y79" s="46"/>
      <c r="Z79" s="46"/>
      <c r="AA79" s="46"/>
      <c r="AB79" s="46"/>
      <c r="AC79" s="46"/>
      <c r="AD79" s="46"/>
      <c r="AE79" s="47"/>
      <c r="AF79" s="48"/>
      <c r="AG79" s="48"/>
      <c r="AH79" s="84"/>
      <c r="AI79" s="84"/>
      <c r="AJ79" s="84"/>
      <c r="AK79" s="84"/>
      <c r="AL79" s="52"/>
    </row>
    <row r="80" spans="1:38" ht="95.25" customHeight="1">
      <c r="A80" s="27"/>
      <c r="B80" s="28"/>
      <c r="C80" s="29"/>
      <c r="D80" s="30" t="s">
        <v>100</v>
      </c>
      <c r="E80" s="30" t="s">
        <v>155</v>
      </c>
      <c r="F80" s="30" t="s">
        <v>156</v>
      </c>
      <c r="G80" s="30" t="s">
        <v>157</v>
      </c>
      <c r="H80" s="30" t="s">
        <v>70</v>
      </c>
      <c r="I80" s="30"/>
      <c r="J80" s="30"/>
      <c r="K80" s="30"/>
      <c r="L80" s="30"/>
      <c r="M80" s="30"/>
      <c r="N80" s="30"/>
      <c r="O80" s="30" t="s">
        <v>71</v>
      </c>
      <c r="P80" s="30" t="s">
        <v>65</v>
      </c>
      <c r="Q80" s="31"/>
      <c r="R80" s="32"/>
      <c r="S80" s="32"/>
      <c r="T80" s="32"/>
      <c r="U80" s="32"/>
      <c r="V80" s="32"/>
      <c r="W80" s="32"/>
      <c r="X80" s="45"/>
      <c r="Y80" s="46"/>
      <c r="Z80" s="46"/>
      <c r="AA80" s="46"/>
      <c r="AB80" s="46"/>
      <c r="AC80" s="46"/>
      <c r="AD80" s="46"/>
      <c r="AE80" s="47"/>
      <c r="AF80" s="48"/>
      <c r="AG80" s="48"/>
      <c r="AH80" s="84"/>
      <c r="AI80" s="84"/>
      <c r="AJ80" s="84"/>
      <c r="AK80" s="84"/>
      <c r="AL80" s="52"/>
    </row>
    <row r="81" spans="1:38" ht="15" customHeight="1">
      <c r="A81" s="27"/>
      <c r="B81" s="28"/>
      <c r="C81" s="124" t="s">
        <v>158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30" t="s">
        <v>26</v>
      </c>
      <c r="R81" s="30" t="s">
        <v>159</v>
      </c>
      <c r="S81" s="30" t="s">
        <v>160</v>
      </c>
      <c r="T81" s="30" t="s">
        <v>161</v>
      </c>
      <c r="U81" s="30"/>
      <c r="V81" s="30"/>
      <c r="W81" s="30"/>
      <c r="X81" s="42"/>
      <c r="Y81" s="42">
        <v>0</v>
      </c>
      <c r="Z81" s="42">
        <v>1061628.19</v>
      </c>
      <c r="AA81" s="42">
        <v>1061628.19</v>
      </c>
      <c r="AB81" s="42">
        <v>1061628.19</v>
      </c>
      <c r="AC81" s="42">
        <v>1061628.19</v>
      </c>
      <c r="AD81" s="42">
        <v>0</v>
      </c>
      <c r="AE81" s="42">
        <v>0</v>
      </c>
      <c r="AF81" s="19" t="s">
        <v>19</v>
      </c>
      <c r="AG81" s="19"/>
      <c r="AH81" s="63"/>
      <c r="AI81" s="63">
        <v>1061628.19</v>
      </c>
      <c r="AJ81" s="63">
        <v>1061628.19</v>
      </c>
      <c r="AK81" s="85">
        <v>1061628.19</v>
      </c>
      <c r="AL81" s="52"/>
    </row>
    <row r="82" spans="1:38" ht="59.25" customHeight="1">
      <c r="A82" s="19" t="s">
        <v>56</v>
      </c>
      <c r="B82" s="19" t="s">
        <v>57</v>
      </c>
      <c r="C82" s="20" t="s">
        <v>162</v>
      </c>
      <c r="D82" s="21"/>
      <c r="E82" s="22"/>
      <c r="F82" s="22"/>
      <c r="G82" s="22"/>
      <c r="H82" s="23"/>
      <c r="I82" s="23"/>
      <c r="J82" s="23"/>
      <c r="K82" s="23"/>
      <c r="L82" s="23"/>
      <c r="M82" s="23"/>
      <c r="N82" s="23"/>
      <c r="O82" s="22"/>
      <c r="P82" s="24"/>
      <c r="Q82" s="25"/>
      <c r="R82" s="25"/>
      <c r="S82" s="25"/>
      <c r="T82" s="25"/>
      <c r="U82" s="25"/>
      <c r="V82" s="25"/>
      <c r="W82" s="26"/>
      <c r="X82" s="42"/>
      <c r="Y82" s="42">
        <v>0</v>
      </c>
      <c r="Z82" s="42">
        <v>401440</v>
      </c>
      <c r="AA82" s="42">
        <v>401440</v>
      </c>
      <c r="AB82" s="42">
        <v>401440</v>
      </c>
      <c r="AC82" s="42">
        <v>401440</v>
      </c>
      <c r="AD82" s="42">
        <v>0</v>
      </c>
      <c r="AE82" s="42">
        <v>0</v>
      </c>
      <c r="AF82" s="19"/>
      <c r="AG82" s="19"/>
      <c r="AH82" s="63"/>
      <c r="AI82" s="63">
        <v>401440</v>
      </c>
      <c r="AJ82" s="63">
        <v>401440</v>
      </c>
      <c r="AK82" s="83">
        <v>401440</v>
      </c>
      <c r="AL82" s="52"/>
    </row>
    <row r="83" spans="1:38" ht="81.75" customHeight="1">
      <c r="A83" s="27"/>
      <c r="B83" s="28"/>
      <c r="C83" s="29"/>
      <c r="D83" s="30" t="s">
        <v>66</v>
      </c>
      <c r="E83" s="30" t="s">
        <v>151</v>
      </c>
      <c r="F83" s="30" t="s">
        <v>152</v>
      </c>
      <c r="G83" s="30" t="s">
        <v>153</v>
      </c>
      <c r="H83" s="30" t="s">
        <v>70</v>
      </c>
      <c r="I83" s="30"/>
      <c r="J83" s="30"/>
      <c r="K83" s="30"/>
      <c r="L83" s="30"/>
      <c r="M83" s="30"/>
      <c r="N83" s="30"/>
      <c r="O83" s="30" t="s">
        <v>154</v>
      </c>
      <c r="P83" s="30" t="s">
        <v>443</v>
      </c>
      <c r="Q83" s="31"/>
      <c r="R83" s="32"/>
      <c r="S83" s="32"/>
      <c r="T83" s="32"/>
      <c r="U83" s="32"/>
      <c r="V83" s="32"/>
      <c r="W83" s="32"/>
      <c r="X83" s="45"/>
      <c r="Y83" s="46"/>
      <c r="Z83" s="46"/>
      <c r="AA83" s="46"/>
      <c r="AB83" s="46"/>
      <c r="AC83" s="46"/>
      <c r="AD83" s="46"/>
      <c r="AE83" s="47"/>
      <c r="AF83" s="48"/>
      <c r="AG83" s="48"/>
      <c r="AH83" s="84"/>
      <c r="AI83" s="84"/>
      <c r="AJ83" s="84"/>
      <c r="AK83" s="84"/>
      <c r="AL83" s="52"/>
    </row>
    <row r="84" spans="1:38" ht="95.25" customHeight="1">
      <c r="A84" s="27"/>
      <c r="B84" s="28"/>
      <c r="C84" s="29"/>
      <c r="D84" s="30" t="s">
        <v>100</v>
      </c>
      <c r="E84" s="30" t="s">
        <v>155</v>
      </c>
      <c r="F84" s="30" t="s">
        <v>156</v>
      </c>
      <c r="G84" s="30" t="s">
        <v>157</v>
      </c>
      <c r="H84" s="30" t="s">
        <v>70</v>
      </c>
      <c r="I84" s="30"/>
      <c r="J84" s="30"/>
      <c r="K84" s="30"/>
      <c r="L84" s="30"/>
      <c r="M84" s="30"/>
      <c r="N84" s="30"/>
      <c r="O84" s="30" t="s">
        <v>71</v>
      </c>
      <c r="P84" s="30" t="s">
        <v>65</v>
      </c>
      <c r="Q84" s="31"/>
      <c r="R84" s="32"/>
      <c r="S84" s="32"/>
      <c r="T84" s="32"/>
      <c r="U84" s="32"/>
      <c r="V84" s="32"/>
      <c r="W84" s="32"/>
      <c r="X84" s="45"/>
      <c r="Y84" s="46"/>
      <c r="Z84" s="46"/>
      <c r="AA84" s="46"/>
      <c r="AB84" s="46"/>
      <c r="AC84" s="46"/>
      <c r="AD84" s="46"/>
      <c r="AE84" s="47"/>
      <c r="AF84" s="48"/>
      <c r="AG84" s="48"/>
      <c r="AH84" s="84"/>
      <c r="AI84" s="84"/>
      <c r="AJ84" s="84"/>
      <c r="AK84" s="84"/>
      <c r="AL84" s="52"/>
    </row>
    <row r="85" spans="1:38" ht="15" customHeight="1">
      <c r="A85" s="27"/>
      <c r="B85" s="28"/>
      <c r="C85" s="124" t="s">
        <v>158</v>
      </c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30" t="s">
        <v>26</v>
      </c>
      <c r="R85" s="30" t="s">
        <v>159</v>
      </c>
      <c r="S85" s="30" t="s">
        <v>163</v>
      </c>
      <c r="T85" s="30" t="s">
        <v>161</v>
      </c>
      <c r="U85" s="30"/>
      <c r="V85" s="30"/>
      <c r="W85" s="30"/>
      <c r="X85" s="42">
        <v>0</v>
      </c>
      <c r="Y85" s="42">
        <v>0</v>
      </c>
      <c r="Z85" s="42">
        <v>401440</v>
      </c>
      <c r="AA85" s="42">
        <v>401440</v>
      </c>
      <c r="AB85" s="42">
        <v>401440</v>
      </c>
      <c r="AC85" s="42">
        <v>401440</v>
      </c>
      <c r="AD85" s="42">
        <v>0</v>
      </c>
      <c r="AE85" s="42">
        <v>0</v>
      </c>
      <c r="AF85" s="19" t="s">
        <v>19</v>
      </c>
      <c r="AG85" s="19"/>
      <c r="AH85" s="63">
        <v>0</v>
      </c>
      <c r="AI85" s="63">
        <v>401440</v>
      </c>
      <c r="AJ85" s="63">
        <v>401440</v>
      </c>
      <c r="AK85" s="85">
        <v>401440</v>
      </c>
      <c r="AL85" s="52"/>
    </row>
    <row r="86" spans="1:38" ht="25.5" customHeight="1">
      <c r="A86" s="18"/>
      <c r="B86" s="19" t="s">
        <v>164</v>
      </c>
      <c r="C86" s="136" t="s">
        <v>165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42">
        <f aca="true" t="shared" si="4" ref="X86:AC86">SUM(X87+X91)</f>
        <v>182504.05</v>
      </c>
      <c r="Y86" s="42">
        <f t="shared" si="4"/>
        <v>182504.05</v>
      </c>
      <c r="Z86" s="42">
        <f t="shared" si="4"/>
        <v>201500</v>
      </c>
      <c r="AA86" s="42">
        <f t="shared" si="4"/>
        <v>201500</v>
      </c>
      <c r="AB86" s="42">
        <f t="shared" si="4"/>
        <v>201500</v>
      </c>
      <c r="AC86" s="42">
        <f t="shared" si="4"/>
        <v>201500</v>
      </c>
      <c r="AD86" s="42">
        <v>0</v>
      </c>
      <c r="AE86" s="42">
        <v>0</v>
      </c>
      <c r="AF86" s="43"/>
      <c r="AG86" s="43"/>
      <c r="AH86" s="63">
        <v>182504.05</v>
      </c>
      <c r="AI86" s="63">
        <v>201500</v>
      </c>
      <c r="AJ86" s="63">
        <v>201500</v>
      </c>
      <c r="AK86" s="83">
        <v>201500</v>
      </c>
      <c r="AL86" s="52"/>
    </row>
    <row r="87" spans="1:38" ht="41.25" customHeight="1">
      <c r="A87" s="19" t="s">
        <v>56</v>
      </c>
      <c r="B87" s="19" t="s">
        <v>57</v>
      </c>
      <c r="C87" s="20" t="s">
        <v>166</v>
      </c>
      <c r="D87" s="21"/>
      <c r="E87" s="22"/>
      <c r="F87" s="22"/>
      <c r="G87" s="22"/>
      <c r="H87" s="23"/>
      <c r="I87" s="23"/>
      <c r="J87" s="23"/>
      <c r="K87" s="23"/>
      <c r="L87" s="23"/>
      <c r="M87" s="23"/>
      <c r="N87" s="23"/>
      <c r="O87" s="22"/>
      <c r="P87" s="24"/>
      <c r="Q87" s="25"/>
      <c r="R87" s="25"/>
      <c r="S87" s="25"/>
      <c r="T87" s="25"/>
      <c r="U87" s="25"/>
      <c r="V87" s="25"/>
      <c r="W87" s="26"/>
      <c r="X87" s="42"/>
      <c r="Y87" s="42">
        <v>0</v>
      </c>
      <c r="Z87" s="42">
        <v>1500</v>
      </c>
      <c r="AA87" s="42">
        <v>1500</v>
      </c>
      <c r="AB87" s="42">
        <v>1500</v>
      </c>
      <c r="AC87" s="42">
        <v>1500</v>
      </c>
      <c r="AD87" s="42">
        <v>0</v>
      </c>
      <c r="AE87" s="42">
        <v>0</v>
      </c>
      <c r="AF87" s="19"/>
      <c r="AG87" s="19"/>
      <c r="AH87" s="63"/>
      <c r="AI87" s="63">
        <v>1500</v>
      </c>
      <c r="AJ87" s="63">
        <v>1500</v>
      </c>
      <c r="AK87" s="83">
        <v>1500</v>
      </c>
      <c r="AL87" s="52"/>
    </row>
    <row r="88" spans="1:38" ht="57" customHeight="1">
      <c r="A88" s="27"/>
      <c r="B88" s="28"/>
      <c r="C88" s="29"/>
      <c r="D88" s="30" t="s">
        <v>59</v>
      </c>
      <c r="E88" s="30" t="s">
        <v>60</v>
      </c>
      <c r="F88" s="30" t="s">
        <v>61</v>
      </c>
      <c r="G88" s="30" t="s">
        <v>62</v>
      </c>
      <c r="H88" s="30"/>
      <c r="I88" s="30" t="s">
        <v>19</v>
      </c>
      <c r="J88" s="30" t="s">
        <v>63</v>
      </c>
      <c r="K88" s="30"/>
      <c r="L88" s="30" t="s">
        <v>17</v>
      </c>
      <c r="M88" s="30" t="s">
        <v>167</v>
      </c>
      <c r="N88" s="30"/>
      <c r="O88" s="30" t="s">
        <v>64</v>
      </c>
      <c r="P88" s="30" t="s">
        <v>65</v>
      </c>
      <c r="Q88" s="31"/>
      <c r="R88" s="32"/>
      <c r="S88" s="32"/>
      <c r="T88" s="32"/>
      <c r="U88" s="32"/>
      <c r="V88" s="32"/>
      <c r="W88" s="32"/>
      <c r="X88" s="45"/>
      <c r="Y88" s="46"/>
      <c r="Z88" s="46"/>
      <c r="AA88" s="46"/>
      <c r="AB88" s="46"/>
      <c r="AC88" s="46"/>
      <c r="AD88" s="46"/>
      <c r="AE88" s="47"/>
      <c r="AF88" s="48"/>
      <c r="AG88" s="48"/>
      <c r="AH88" s="84"/>
      <c r="AI88" s="84"/>
      <c r="AJ88" s="84"/>
      <c r="AK88" s="84"/>
      <c r="AL88" s="52"/>
    </row>
    <row r="89" spans="1:38" ht="61.5" customHeight="1">
      <c r="A89" s="27"/>
      <c r="B89" s="28"/>
      <c r="C89" s="29"/>
      <c r="D89" s="30" t="s">
        <v>66</v>
      </c>
      <c r="E89" s="30" t="s">
        <v>168</v>
      </c>
      <c r="F89" s="30" t="s">
        <v>169</v>
      </c>
      <c r="G89" s="30" t="s">
        <v>170</v>
      </c>
      <c r="H89" s="30" t="s">
        <v>70</v>
      </c>
      <c r="I89" s="30"/>
      <c r="J89" s="30"/>
      <c r="K89" s="30"/>
      <c r="L89" s="30"/>
      <c r="M89" s="30"/>
      <c r="N89" s="30"/>
      <c r="O89" s="30" t="s">
        <v>71</v>
      </c>
      <c r="P89" s="30" t="s">
        <v>443</v>
      </c>
      <c r="Q89" s="31"/>
      <c r="R89" s="32"/>
      <c r="S89" s="32"/>
      <c r="T89" s="32"/>
      <c r="U89" s="32"/>
      <c r="V89" s="32"/>
      <c r="W89" s="32"/>
      <c r="X89" s="45"/>
      <c r="Y89" s="46"/>
      <c r="Z89" s="46"/>
      <c r="AA89" s="46"/>
      <c r="AB89" s="46"/>
      <c r="AC89" s="46"/>
      <c r="AD89" s="46"/>
      <c r="AE89" s="47"/>
      <c r="AF89" s="48"/>
      <c r="AG89" s="48"/>
      <c r="AH89" s="84"/>
      <c r="AI89" s="84"/>
      <c r="AJ89" s="84"/>
      <c r="AK89" s="84"/>
      <c r="AL89" s="52"/>
    </row>
    <row r="90" spans="1:38" ht="15" customHeight="1">
      <c r="A90" s="27"/>
      <c r="B90" s="28"/>
      <c r="C90" s="124" t="s">
        <v>72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30" t="s">
        <v>73</v>
      </c>
      <c r="R90" s="30" t="s">
        <v>74</v>
      </c>
      <c r="S90" s="30" t="s">
        <v>171</v>
      </c>
      <c r="T90" s="30" t="s">
        <v>76</v>
      </c>
      <c r="U90" s="30"/>
      <c r="V90" s="30"/>
      <c r="W90" s="30"/>
      <c r="X90" s="42"/>
      <c r="Y90" s="42">
        <v>0</v>
      </c>
      <c r="Z90" s="42">
        <v>1500</v>
      </c>
      <c r="AA90" s="42">
        <v>1500</v>
      </c>
      <c r="AB90" s="42">
        <v>1500</v>
      </c>
      <c r="AC90" s="42">
        <v>1500</v>
      </c>
      <c r="AD90" s="42">
        <v>0</v>
      </c>
      <c r="AE90" s="42">
        <v>0</v>
      </c>
      <c r="AF90" s="19" t="s">
        <v>19</v>
      </c>
      <c r="AG90" s="19"/>
      <c r="AH90" s="63"/>
      <c r="AI90" s="63">
        <v>1500</v>
      </c>
      <c r="AJ90" s="63">
        <v>1500</v>
      </c>
      <c r="AK90" s="85">
        <v>1500</v>
      </c>
      <c r="AL90" s="52"/>
    </row>
    <row r="91" spans="1:38" ht="60.75" customHeight="1">
      <c r="A91" s="19" t="s">
        <v>56</v>
      </c>
      <c r="B91" s="19" t="s">
        <v>57</v>
      </c>
      <c r="C91" s="20" t="s">
        <v>172</v>
      </c>
      <c r="D91" s="21"/>
      <c r="E91" s="22"/>
      <c r="F91" s="22"/>
      <c r="G91" s="22"/>
      <c r="H91" s="23"/>
      <c r="I91" s="23"/>
      <c r="J91" s="23"/>
      <c r="K91" s="23"/>
      <c r="L91" s="23"/>
      <c r="M91" s="23"/>
      <c r="N91" s="23"/>
      <c r="O91" s="22"/>
      <c r="P91" s="24"/>
      <c r="Q91" s="25"/>
      <c r="R91" s="25"/>
      <c r="S91" s="25"/>
      <c r="T91" s="25"/>
      <c r="U91" s="25"/>
      <c r="V91" s="25"/>
      <c r="W91" s="26"/>
      <c r="X91" s="42">
        <v>182504.05</v>
      </c>
      <c r="Y91" s="42">
        <v>182504.05</v>
      </c>
      <c r="Z91" s="42">
        <v>200000</v>
      </c>
      <c r="AA91" s="42">
        <v>200000</v>
      </c>
      <c r="AB91" s="42">
        <v>200000</v>
      </c>
      <c r="AC91" s="42">
        <v>200000</v>
      </c>
      <c r="AD91" s="42">
        <v>0</v>
      </c>
      <c r="AE91" s="42">
        <v>0</v>
      </c>
      <c r="AF91" s="19"/>
      <c r="AG91" s="19"/>
      <c r="AH91" s="63">
        <v>182504.05</v>
      </c>
      <c r="AI91" s="63">
        <v>200000</v>
      </c>
      <c r="AJ91" s="63">
        <v>200000</v>
      </c>
      <c r="AK91" s="83">
        <v>200000</v>
      </c>
      <c r="AL91" s="52"/>
    </row>
    <row r="92" spans="1:38" ht="51">
      <c r="A92" s="27"/>
      <c r="B92" s="28"/>
      <c r="C92" s="29"/>
      <c r="D92" s="30" t="s">
        <v>59</v>
      </c>
      <c r="E92" s="30" t="s">
        <v>60</v>
      </c>
      <c r="F92" s="30" t="s">
        <v>61</v>
      </c>
      <c r="G92" s="30" t="s">
        <v>62</v>
      </c>
      <c r="H92" s="30"/>
      <c r="I92" s="30" t="s">
        <v>19</v>
      </c>
      <c r="J92" s="30" t="s">
        <v>63</v>
      </c>
      <c r="K92" s="30"/>
      <c r="L92" s="30" t="s">
        <v>17</v>
      </c>
      <c r="M92" s="30" t="s">
        <v>167</v>
      </c>
      <c r="N92" s="30"/>
      <c r="O92" s="30" t="s">
        <v>64</v>
      </c>
      <c r="P92" s="30" t="s">
        <v>65</v>
      </c>
      <c r="Q92" s="31"/>
      <c r="R92" s="32"/>
      <c r="S92" s="32"/>
      <c r="T92" s="32"/>
      <c r="U92" s="32"/>
      <c r="V92" s="32"/>
      <c r="W92" s="32"/>
      <c r="X92" s="45"/>
      <c r="Y92" s="46"/>
      <c r="Z92" s="46"/>
      <c r="AA92" s="46"/>
      <c r="AB92" s="46"/>
      <c r="AC92" s="46"/>
      <c r="AD92" s="46"/>
      <c r="AE92" s="47"/>
      <c r="AF92" s="48"/>
      <c r="AG92" s="48"/>
      <c r="AH92" s="84"/>
      <c r="AI92" s="84"/>
      <c r="AJ92" s="84"/>
      <c r="AK92" s="84"/>
      <c r="AL92" s="52"/>
    </row>
    <row r="93" spans="1:38" ht="51">
      <c r="A93" s="27"/>
      <c r="B93" s="28"/>
      <c r="C93" s="29"/>
      <c r="D93" s="30" t="s">
        <v>66</v>
      </c>
      <c r="E93" s="30" t="s">
        <v>168</v>
      </c>
      <c r="F93" s="30" t="s">
        <v>169</v>
      </c>
      <c r="G93" s="30" t="s">
        <v>170</v>
      </c>
      <c r="H93" s="30" t="s">
        <v>70</v>
      </c>
      <c r="I93" s="30"/>
      <c r="J93" s="30"/>
      <c r="K93" s="30"/>
      <c r="L93" s="30"/>
      <c r="M93" s="30"/>
      <c r="N93" s="30"/>
      <c r="O93" s="30" t="s">
        <v>71</v>
      </c>
      <c r="P93" s="30" t="s">
        <v>443</v>
      </c>
      <c r="Q93" s="31"/>
      <c r="R93" s="32"/>
      <c r="S93" s="32"/>
      <c r="T93" s="32"/>
      <c r="U93" s="32"/>
      <c r="V93" s="32"/>
      <c r="W93" s="32"/>
      <c r="X93" s="45"/>
      <c r="Y93" s="46"/>
      <c r="Z93" s="46"/>
      <c r="AA93" s="46"/>
      <c r="AB93" s="46"/>
      <c r="AC93" s="46"/>
      <c r="AD93" s="46"/>
      <c r="AE93" s="47"/>
      <c r="AF93" s="48"/>
      <c r="AG93" s="48"/>
      <c r="AH93" s="84"/>
      <c r="AI93" s="84"/>
      <c r="AJ93" s="84"/>
      <c r="AK93" s="84"/>
      <c r="AL93" s="52"/>
    </row>
    <row r="94" spans="1:38" ht="15" customHeight="1">
      <c r="A94" s="27"/>
      <c r="B94" s="28"/>
      <c r="C94" s="124" t="s">
        <v>72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30" t="s">
        <v>159</v>
      </c>
      <c r="R94" s="30" t="s">
        <v>63</v>
      </c>
      <c r="S94" s="30" t="s">
        <v>173</v>
      </c>
      <c r="T94" s="30" t="s">
        <v>76</v>
      </c>
      <c r="U94" s="30"/>
      <c r="V94" s="30"/>
      <c r="W94" s="30"/>
      <c r="X94" s="42">
        <v>182504.05</v>
      </c>
      <c r="Y94" s="42">
        <v>182504.05</v>
      </c>
      <c r="Z94" s="42">
        <v>200000</v>
      </c>
      <c r="AA94" s="42">
        <v>200000</v>
      </c>
      <c r="AB94" s="42">
        <v>200000</v>
      </c>
      <c r="AC94" s="42">
        <v>200000</v>
      </c>
      <c r="AD94" s="42">
        <v>0</v>
      </c>
      <c r="AE94" s="42">
        <v>0</v>
      </c>
      <c r="AF94" s="19" t="s">
        <v>19</v>
      </c>
      <c r="AG94" s="19"/>
      <c r="AH94" s="63">
        <v>182504.05</v>
      </c>
      <c r="AI94" s="63">
        <v>200000</v>
      </c>
      <c r="AJ94" s="63">
        <v>200000</v>
      </c>
      <c r="AK94" s="85">
        <v>200000</v>
      </c>
      <c r="AL94" s="52"/>
    </row>
    <row r="95" spans="1:38" ht="15" customHeight="1">
      <c r="A95" s="18"/>
      <c r="B95" s="19" t="s">
        <v>174</v>
      </c>
      <c r="C95" s="136" t="s">
        <v>175</v>
      </c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42">
        <f aca="true" t="shared" si="5" ref="X95:AC95">SUM(X96+X101+X109)</f>
        <v>83237</v>
      </c>
      <c r="Y95" s="42">
        <f t="shared" si="5"/>
        <v>52000</v>
      </c>
      <c r="Z95" s="42">
        <f t="shared" si="5"/>
        <v>312000</v>
      </c>
      <c r="AA95" s="42">
        <f t="shared" si="5"/>
        <v>312000</v>
      </c>
      <c r="AB95" s="42">
        <f t="shared" si="5"/>
        <v>312000</v>
      </c>
      <c r="AC95" s="42">
        <f t="shared" si="5"/>
        <v>312000</v>
      </c>
      <c r="AD95" s="42">
        <v>0</v>
      </c>
      <c r="AE95" s="42">
        <v>0</v>
      </c>
      <c r="AF95" s="43"/>
      <c r="AG95" s="43"/>
      <c r="AH95" s="63">
        <v>83237</v>
      </c>
      <c r="AI95" s="63">
        <v>312000</v>
      </c>
      <c r="AJ95" s="63">
        <v>312000</v>
      </c>
      <c r="AK95" s="83">
        <v>312000</v>
      </c>
      <c r="AL95" s="52"/>
    </row>
    <row r="96" spans="1:38" ht="20.25" customHeight="1">
      <c r="A96" s="19" t="s">
        <v>56</v>
      </c>
      <c r="B96" s="19" t="s">
        <v>57</v>
      </c>
      <c r="C96" s="20" t="s">
        <v>176</v>
      </c>
      <c r="D96" s="21"/>
      <c r="E96" s="22"/>
      <c r="F96" s="22"/>
      <c r="G96" s="22"/>
      <c r="H96" s="23"/>
      <c r="I96" s="23"/>
      <c r="J96" s="23"/>
      <c r="K96" s="23"/>
      <c r="L96" s="23"/>
      <c r="M96" s="23"/>
      <c r="N96" s="23"/>
      <c r="O96" s="22"/>
      <c r="P96" s="24"/>
      <c r="Q96" s="25"/>
      <c r="R96" s="25"/>
      <c r="S96" s="25"/>
      <c r="T96" s="25"/>
      <c r="U96" s="25"/>
      <c r="V96" s="25"/>
      <c r="W96" s="26"/>
      <c r="X96" s="42">
        <v>25237</v>
      </c>
      <c r="Y96" s="42">
        <v>0</v>
      </c>
      <c r="Z96" s="42">
        <v>300000</v>
      </c>
      <c r="AA96" s="42">
        <v>300000</v>
      </c>
      <c r="AB96" s="42">
        <v>300000</v>
      </c>
      <c r="AC96" s="42">
        <v>300000</v>
      </c>
      <c r="AD96" s="42">
        <v>0</v>
      </c>
      <c r="AE96" s="42">
        <v>0</v>
      </c>
      <c r="AF96" s="19"/>
      <c r="AG96" s="19"/>
      <c r="AH96" s="63">
        <v>25237</v>
      </c>
      <c r="AI96" s="63">
        <v>300000</v>
      </c>
      <c r="AJ96" s="63">
        <v>300000</v>
      </c>
      <c r="AK96" s="83">
        <v>300000</v>
      </c>
      <c r="AL96" s="52"/>
    </row>
    <row r="97" spans="1:38" ht="60.75" customHeight="1">
      <c r="A97" s="27"/>
      <c r="B97" s="28"/>
      <c r="C97" s="29"/>
      <c r="D97" s="30" t="s">
        <v>59</v>
      </c>
      <c r="E97" s="30" t="s">
        <v>60</v>
      </c>
      <c r="F97" s="30" t="s">
        <v>61</v>
      </c>
      <c r="G97" s="30" t="s">
        <v>62</v>
      </c>
      <c r="H97" s="30"/>
      <c r="I97" s="30" t="s">
        <v>19</v>
      </c>
      <c r="J97" s="30" t="s">
        <v>63</v>
      </c>
      <c r="K97" s="30"/>
      <c r="L97" s="30" t="s">
        <v>17</v>
      </c>
      <c r="M97" s="30" t="s">
        <v>24</v>
      </c>
      <c r="N97" s="30"/>
      <c r="O97" s="30" t="s">
        <v>64</v>
      </c>
      <c r="P97" s="30" t="s">
        <v>65</v>
      </c>
      <c r="Q97" s="31"/>
      <c r="R97" s="32"/>
      <c r="S97" s="32"/>
      <c r="T97" s="32"/>
      <c r="U97" s="32"/>
      <c r="V97" s="32"/>
      <c r="W97" s="32"/>
      <c r="X97" s="45"/>
      <c r="Y97" s="46"/>
      <c r="Z97" s="46"/>
      <c r="AA97" s="46"/>
      <c r="AB97" s="46"/>
      <c r="AC97" s="46"/>
      <c r="AD97" s="46"/>
      <c r="AE97" s="47"/>
      <c r="AF97" s="48"/>
      <c r="AG97" s="48"/>
      <c r="AH97" s="84"/>
      <c r="AI97" s="84"/>
      <c r="AJ97" s="84"/>
      <c r="AK97" s="84"/>
      <c r="AL97" s="52"/>
    </row>
    <row r="98" spans="1:38" ht="70.5" customHeight="1">
      <c r="A98" s="27"/>
      <c r="B98" s="28"/>
      <c r="C98" s="29"/>
      <c r="D98" s="30" t="s">
        <v>177</v>
      </c>
      <c r="E98" s="30" t="s">
        <v>178</v>
      </c>
      <c r="F98" s="30" t="s">
        <v>179</v>
      </c>
      <c r="G98" s="30" t="s">
        <v>180</v>
      </c>
      <c r="H98" s="30" t="s">
        <v>70</v>
      </c>
      <c r="I98" s="30"/>
      <c r="J98" s="30"/>
      <c r="K98" s="30"/>
      <c r="L98" s="30"/>
      <c r="M98" s="30"/>
      <c r="N98" s="30"/>
      <c r="O98" s="30" t="s">
        <v>178</v>
      </c>
      <c r="P98" s="30" t="s">
        <v>65</v>
      </c>
      <c r="Q98" s="31"/>
      <c r="R98" s="32"/>
      <c r="S98" s="32"/>
      <c r="T98" s="32"/>
      <c r="U98" s="32"/>
      <c r="V98" s="32"/>
      <c r="W98" s="32"/>
      <c r="X98" s="45"/>
      <c r="Y98" s="46"/>
      <c r="Z98" s="46"/>
      <c r="AA98" s="46"/>
      <c r="AB98" s="46"/>
      <c r="AC98" s="46"/>
      <c r="AD98" s="46"/>
      <c r="AE98" s="47"/>
      <c r="AF98" s="48"/>
      <c r="AG98" s="48"/>
      <c r="AH98" s="84"/>
      <c r="AI98" s="84"/>
      <c r="AJ98" s="84"/>
      <c r="AK98" s="84"/>
      <c r="AL98" s="52"/>
    </row>
    <row r="99" spans="1:38" ht="58.5" customHeight="1">
      <c r="A99" s="27"/>
      <c r="B99" s="28"/>
      <c r="C99" s="29"/>
      <c r="D99" s="30" t="s">
        <v>66</v>
      </c>
      <c r="E99" s="30" t="s">
        <v>168</v>
      </c>
      <c r="F99" s="30" t="s">
        <v>169</v>
      </c>
      <c r="G99" s="30" t="s">
        <v>170</v>
      </c>
      <c r="H99" s="30" t="s">
        <v>70</v>
      </c>
      <c r="I99" s="30"/>
      <c r="J99" s="30"/>
      <c r="K99" s="30"/>
      <c r="L99" s="30"/>
      <c r="M99" s="30"/>
      <c r="N99" s="30"/>
      <c r="O99" s="30" t="s">
        <v>71</v>
      </c>
      <c r="P99" s="30" t="s">
        <v>443</v>
      </c>
      <c r="Q99" s="31"/>
      <c r="R99" s="32"/>
      <c r="S99" s="32"/>
      <c r="T99" s="32"/>
      <c r="U99" s="32"/>
      <c r="V99" s="32"/>
      <c r="W99" s="32"/>
      <c r="X99" s="45"/>
      <c r="Y99" s="46"/>
      <c r="Z99" s="46"/>
      <c r="AA99" s="46"/>
      <c r="AB99" s="46"/>
      <c r="AC99" s="46"/>
      <c r="AD99" s="46"/>
      <c r="AE99" s="47"/>
      <c r="AF99" s="48"/>
      <c r="AG99" s="48"/>
      <c r="AH99" s="84"/>
      <c r="AI99" s="84"/>
      <c r="AJ99" s="84"/>
      <c r="AK99" s="84"/>
      <c r="AL99" s="52"/>
    </row>
    <row r="100" spans="1:38" ht="15" customHeight="1">
      <c r="A100" s="27"/>
      <c r="B100" s="28"/>
      <c r="C100" s="124" t="s">
        <v>181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30" t="s">
        <v>73</v>
      </c>
      <c r="R100" s="30" t="s">
        <v>27</v>
      </c>
      <c r="S100" s="30" t="s">
        <v>182</v>
      </c>
      <c r="T100" s="30" t="s">
        <v>183</v>
      </c>
      <c r="U100" s="30"/>
      <c r="V100" s="30"/>
      <c r="W100" s="30"/>
      <c r="X100" s="42">
        <v>25237</v>
      </c>
      <c r="Y100" s="42">
        <v>0</v>
      </c>
      <c r="Z100" s="42">
        <v>300000</v>
      </c>
      <c r="AA100" s="42">
        <v>300000</v>
      </c>
      <c r="AB100" s="42">
        <v>300000</v>
      </c>
      <c r="AC100" s="42">
        <v>300000</v>
      </c>
      <c r="AD100" s="42">
        <v>0</v>
      </c>
      <c r="AE100" s="42">
        <v>0</v>
      </c>
      <c r="AF100" s="19" t="s">
        <v>19</v>
      </c>
      <c r="AG100" s="19"/>
      <c r="AH100" s="63">
        <v>25237</v>
      </c>
      <c r="AI100" s="63">
        <v>300000</v>
      </c>
      <c r="AJ100" s="63">
        <v>300000</v>
      </c>
      <c r="AK100" s="85">
        <v>300000</v>
      </c>
      <c r="AL100" s="52"/>
    </row>
    <row r="101" spans="1:38" ht="27.75" customHeight="1">
      <c r="A101" s="19" t="s">
        <v>56</v>
      </c>
      <c r="B101" s="19" t="s">
        <v>57</v>
      </c>
      <c r="C101" s="20" t="s">
        <v>184</v>
      </c>
      <c r="D101" s="21"/>
      <c r="E101" s="22"/>
      <c r="F101" s="22"/>
      <c r="G101" s="22"/>
      <c r="H101" s="23"/>
      <c r="I101" s="23"/>
      <c r="J101" s="23"/>
      <c r="K101" s="23"/>
      <c r="L101" s="23"/>
      <c r="M101" s="23"/>
      <c r="N101" s="23"/>
      <c r="O101" s="22"/>
      <c r="P101" s="24"/>
      <c r="Q101" s="25"/>
      <c r="R101" s="25"/>
      <c r="S101" s="25"/>
      <c r="T101" s="25"/>
      <c r="U101" s="25"/>
      <c r="V101" s="25"/>
      <c r="W101" s="26"/>
      <c r="X101" s="42">
        <v>40000</v>
      </c>
      <c r="Y101" s="42">
        <v>40000</v>
      </c>
      <c r="Z101" s="42"/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19"/>
      <c r="AG101" s="19"/>
      <c r="AH101" s="63">
        <v>40000</v>
      </c>
      <c r="AI101" s="63"/>
      <c r="AJ101" s="63">
        <v>0</v>
      </c>
      <c r="AK101" s="83">
        <v>0</v>
      </c>
      <c r="AL101" s="52"/>
    </row>
    <row r="102" spans="1:38" ht="62.25" customHeight="1">
      <c r="A102" s="27"/>
      <c r="B102" s="28"/>
      <c r="C102" s="29"/>
      <c r="D102" s="30" t="s">
        <v>59</v>
      </c>
      <c r="E102" s="30" t="s">
        <v>185</v>
      </c>
      <c r="F102" s="30" t="s">
        <v>186</v>
      </c>
      <c r="G102" s="30" t="s">
        <v>187</v>
      </c>
      <c r="H102" s="30"/>
      <c r="I102" s="30" t="s">
        <v>188</v>
      </c>
      <c r="J102" s="30" t="s">
        <v>189</v>
      </c>
      <c r="K102" s="30"/>
      <c r="L102" s="30"/>
      <c r="M102" s="30"/>
      <c r="N102" s="30"/>
      <c r="O102" s="30" t="s">
        <v>190</v>
      </c>
      <c r="P102" s="30" t="s">
        <v>65</v>
      </c>
      <c r="Q102" s="31"/>
      <c r="R102" s="32"/>
      <c r="S102" s="32"/>
      <c r="T102" s="32"/>
      <c r="U102" s="32"/>
      <c r="V102" s="32"/>
      <c r="W102" s="32"/>
      <c r="X102" s="45"/>
      <c r="Y102" s="46"/>
      <c r="Z102" s="46"/>
      <c r="AA102" s="46"/>
      <c r="AB102" s="46"/>
      <c r="AC102" s="46"/>
      <c r="AD102" s="46"/>
      <c r="AE102" s="47"/>
      <c r="AF102" s="48"/>
      <c r="AG102" s="48"/>
      <c r="AH102" s="84"/>
      <c r="AI102" s="84"/>
      <c r="AJ102" s="84"/>
      <c r="AK102" s="84"/>
      <c r="AL102" s="52"/>
    </row>
    <row r="103" spans="1:38" ht="58.5" customHeight="1">
      <c r="A103" s="27"/>
      <c r="B103" s="28"/>
      <c r="C103" s="29"/>
      <c r="D103" s="30" t="s">
        <v>59</v>
      </c>
      <c r="E103" s="30" t="s">
        <v>60</v>
      </c>
      <c r="F103" s="30" t="s">
        <v>61</v>
      </c>
      <c r="G103" s="30" t="s">
        <v>62</v>
      </c>
      <c r="H103" s="30"/>
      <c r="I103" s="30" t="s">
        <v>19</v>
      </c>
      <c r="J103" s="30" t="s">
        <v>63</v>
      </c>
      <c r="K103" s="30"/>
      <c r="L103" s="30" t="s">
        <v>17</v>
      </c>
      <c r="M103" s="30" t="s">
        <v>24</v>
      </c>
      <c r="N103" s="30"/>
      <c r="O103" s="30" t="s">
        <v>64</v>
      </c>
      <c r="P103" s="30" t="s">
        <v>65</v>
      </c>
      <c r="Q103" s="31"/>
      <c r="R103" s="32"/>
      <c r="S103" s="32"/>
      <c r="T103" s="32"/>
      <c r="U103" s="32"/>
      <c r="V103" s="32"/>
      <c r="W103" s="32"/>
      <c r="X103" s="45"/>
      <c r="Y103" s="46"/>
      <c r="Z103" s="46"/>
      <c r="AA103" s="46"/>
      <c r="AB103" s="46"/>
      <c r="AC103" s="46"/>
      <c r="AD103" s="46"/>
      <c r="AE103" s="47"/>
      <c r="AF103" s="48"/>
      <c r="AG103" s="48"/>
      <c r="AH103" s="84"/>
      <c r="AI103" s="84"/>
      <c r="AJ103" s="84"/>
      <c r="AK103" s="84"/>
      <c r="AL103" s="52"/>
    </row>
    <row r="104" spans="1:38" ht="75.75" customHeight="1">
      <c r="A104" s="27"/>
      <c r="B104" s="28"/>
      <c r="C104" s="29"/>
      <c r="D104" s="30" t="s">
        <v>177</v>
      </c>
      <c r="E104" s="30" t="s">
        <v>178</v>
      </c>
      <c r="F104" s="30" t="s">
        <v>179</v>
      </c>
      <c r="G104" s="30" t="s">
        <v>180</v>
      </c>
      <c r="H104" s="30" t="s">
        <v>70</v>
      </c>
      <c r="I104" s="30"/>
      <c r="J104" s="30"/>
      <c r="K104" s="30"/>
      <c r="L104" s="30"/>
      <c r="M104" s="30"/>
      <c r="N104" s="30"/>
      <c r="O104" s="30" t="s">
        <v>178</v>
      </c>
      <c r="P104" s="30" t="s">
        <v>65</v>
      </c>
      <c r="Q104" s="31"/>
      <c r="R104" s="32"/>
      <c r="S104" s="32"/>
      <c r="T104" s="32"/>
      <c r="U104" s="32"/>
      <c r="V104" s="32"/>
      <c r="W104" s="32"/>
      <c r="X104" s="45"/>
      <c r="Y104" s="46"/>
      <c r="Z104" s="46"/>
      <c r="AA104" s="46"/>
      <c r="AB104" s="46"/>
      <c r="AC104" s="46"/>
      <c r="AD104" s="46"/>
      <c r="AE104" s="47"/>
      <c r="AF104" s="48"/>
      <c r="AG104" s="48"/>
      <c r="AH104" s="84"/>
      <c r="AI104" s="84"/>
      <c r="AJ104" s="84"/>
      <c r="AK104" s="84"/>
      <c r="AL104" s="52"/>
    </row>
    <row r="105" spans="1:38" ht="15" customHeight="1">
      <c r="A105" s="27"/>
      <c r="B105" s="28"/>
      <c r="C105" s="124" t="s">
        <v>191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30" t="s">
        <v>26</v>
      </c>
      <c r="R105" s="30" t="s">
        <v>159</v>
      </c>
      <c r="S105" s="30" t="s">
        <v>192</v>
      </c>
      <c r="T105" s="30" t="s">
        <v>193</v>
      </c>
      <c r="U105" s="30"/>
      <c r="V105" s="30"/>
      <c r="W105" s="30"/>
      <c r="X105" s="42">
        <v>0</v>
      </c>
      <c r="Y105" s="42"/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19"/>
      <c r="AG105" s="19"/>
      <c r="AH105" s="63">
        <v>0</v>
      </c>
      <c r="AI105" s="63">
        <v>0</v>
      </c>
      <c r="AJ105" s="63">
        <v>0</v>
      </c>
      <c r="AK105" s="85">
        <v>0</v>
      </c>
      <c r="AL105" s="52"/>
    </row>
    <row r="106" spans="1:38" ht="15" customHeight="1">
      <c r="A106" s="27"/>
      <c r="B106" s="28"/>
      <c r="C106" s="124" t="s">
        <v>191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30" t="s">
        <v>26</v>
      </c>
      <c r="R106" s="30" t="s">
        <v>159</v>
      </c>
      <c r="S106" s="30" t="s">
        <v>194</v>
      </c>
      <c r="T106" s="30" t="s">
        <v>193</v>
      </c>
      <c r="U106" s="30"/>
      <c r="V106" s="30"/>
      <c r="W106" s="30"/>
      <c r="X106" s="42">
        <v>0</v>
      </c>
      <c r="Y106" s="42"/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19"/>
      <c r="AG106" s="19"/>
      <c r="AH106" s="63">
        <v>0</v>
      </c>
      <c r="AI106" s="63">
        <v>0</v>
      </c>
      <c r="AJ106" s="63">
        <v>0</v>
      </c>
      <c r="AK106" s="85">
        <v>0</v>
      </c>
      <c r="AL106" s="52"/>
    </row>
    <row r="107" spans="1:38" ht="15" customHeight="1">
      <c r="A107" s="27"/>
      <c r="B107" s="28"/>
      <c r="C107" s="124" t="s">
        <v>191</v>
      </c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30" t="s">
        <v>26</v>
      </c>
      <c r="R107" s="30" t="s">
        <v>159</v>
      </c>
      <c r="S107" s="30" t="s">
        <v>195</v>
      </c>
      <c r="T107" s="30" t="s">
        <v>193</v>
      </c>
      <c r="U107" s="30"/>
      <c r="V107" s="30"/>
      <c r="W107" s="30"/>
      <c r="X107" s="42">
        <v>0</v>
      </c>
      <c r="Y107" s="42"/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19"/>
      <c r="AG107" s="19"/>
      <c r="AH107" s="63">
        <v>0</v>
      </c>
      <c r="AI107" s="63">
        <v>0</v>
      </c>
      <c r="AJ107" s="63">
        <v>0</v>
      </c>
      <c r="AK107" s="85">
        <v>0</v>
      </c>
      <c r="AL107" s="52"/>
    </row>
    <row r="108" spans="1:38" ht="15" customHeight="1">
      <c r="A108" s="27"/>
      <c r="B108" s="28"/>
      <c r="C108" s="124" t="s">
        <v>191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30" t="s">
        <v>26</v>
      </c>
      <c r="R108" s="30" t="s">
        <v>159</v>
      </c>
      <c r="S108" s="30" t="s">
        <v>415</v>
      </c>
      <c r="T108" s="30" t="s">
        <v>193</v>
      </c>
      <c r="U108" s="30"/>
      <c r="V108" s="30"/>
      <c r="W108" s="30"/>
      <c r="X108" s="42">
        <v>40000</v>
      </c>
      <c r="Y108" s="42">
        <v>40000</v>
      </c>
      <c r="Z108" s="42"/>
      <c r="AA108" s="42"/>
      <c r="AB108" s="42"/>
      <c r="AC108" s="42"/>
      <c r="AD108" s="42"/>
      <c r="AE108" s="42"/>
      <c r="AF108" s="19"/>
      <c r="AG108" s="19"/>
      <c r="AH108" s="63">
        <v>40000</v>
      </c>
      <c r="AI108" s="63"/>
      <c r="AJ108" s="63"/>
      <c r="AK108" s="85"/>
      <c r="AL108" s="52"/>
    </row>
    <row r="109" spans="1:38" ht="17.25" customHeight="1">
      <c r="A109" s="19" t="s">
        <v>56</v>
      </c>
      <c r="B109" s="19" t="s">
        <v>57</v>
      </c>
      <c r="C109" s="20" t="s">
        <v>196</v>
      </c>
      <c r="D109" s="21"/>
      <c r="E109" s="22"/>
      <c r="F109" s="22"/>
      <c r="G109" s="22"/>
      <c r="H109" s="23"/>
      <c r="I109" s="23"/>
      <c r="J109" s="23"/>
      <c r="K109" s="23"/>
      <c r="L109" s="23"/>
      <c r="M109" s="23"/>
      <c r="N109" s="23"/>
      <c r="O109" s="22"/>
      <c r="P109" s="24"/>
      <c r="Q109" s="25"/>
      <c r="R109" s="25"/>
      <c r="S109" s="25"/>
      <c r="T109" s="25"/>
      <c r="U109" s="25"/>
      <c r="V109" s="25"/>
      <c r="W109" s="26"/>
      <c r="X109" s="42">
        <v>18000</v>
      </c>
      <c r="Y109" s="42">
        <v>12000</v>
      </c>
      <c r="Z109" s="42">
        <v>12000</v>
      </c>
      <c r="AA109" s="42">
        <v>12000</v>
      </c>
      <c r="AB109" s="42">
        <v>12000</v>
      </c>
      <c r="AC109" s="42">
        <v>12000</v>
      </c>
      <c r="AD109" s="42">
        <v>0</v>
      </c>
      <c r="AE109" s="42">
        <v>0</v>
      </c>
      <c r="AF109" s="19"/>
      <c r="AG109" s="19"/>
      <c r="AH109" s="63">
        <v>18000</v>
      </c>
      <c r="AI109" s="63">
        <v>12000</v>
      </c>
      <c r="AJ109" s="63">
        <v>12000</v>
      </c>
      <c r="AK109" s="83">
        <v>12000</v>
      </c>
      <c r="AL109" s="52"/>
    </row>
    <row r="110" spans="1:38" ht="56.25" customHeight="1">
      <c r="A110" s="27"/>
      <c r="B110" s="28"/>
      <c r="C110" s="29"/>
      <c r="D110" s="30" t="s">
        <v>59</v>
      </c>
      <c r="E110" s="30" t="s">
        <v>185</v>
      </c>
      <c r="F110" s="30" t="s">
        <v>186</v>
      </c>
      <c r="G110" s="30" t="s">
        <v>187</v>
      </c>
      <c r="H110" s="30"/>
      <c r="I110" s="30" t="s">
        <v>188</v>
      </c>
      <c r="J110" s="30" t="s">
        <v>189</v>
      </c>
      <c r="K110" s="30"/>
      <c r="L110" s="30"/>
      <c r="M110" s="30"/>
      <c r="N110" s="30"/>
      <c r="O110" s="30" t="s">
        <v>190</v>
      </c>
      <c r="P110" s="30" t="s">
        <v>65</v>
      </c>
      <c r="Q110" s="31"/>
      <c r="R110" s="32"/>
      <c r="S110" s="32"/>
      <c r="T110" s="32"/>
      <c r="U110" s="32"/>
      <c r="V110" s="32"/>
      <c r="W110" s="32"/>
      <c r="X110" s="45"/>
      <c r="Y110" s="46"/>
      <c r="Z110" s="46"/>
      <c r="AA110" s="46"/>
      <c r="AB110" s="46"/>
      <c r="AC110" s="46"/>
      <c r="AD110" s="46"/>
      <c r="AE110" s="47"/>
      <c r="AF110" s="48"/>
      <c r="AG110" s="48"/>
      <c r="AH110" s="84"/>
      <c r="AI110" s="84"/>
      <c r="AJ110" s="84"/>
      <c r="AK110" s="84"/>
      <c r="AL110" s="52"/>
    </row>
    <row r="111" spans="1:38" ht="57" customHeight="1">
      <c r="A111" s="27"/>
      <c r="B111" s="28"/>
      <c r="C111" s="29"/>
      <c r="D111" s="30" t="s">
        <v>59</v>
      </c>
      <c r="E111" s="30" t="s">
        <v>60</v>
      </c>
      <c r="F111" s="30" t="s">
        <v>61</v>
      </c>
      <c r="G111" s="30" t="s">
        <v>62</v>
      </c>
      <c r="H111" s="30"/>
      <c r="I111" s="30" t="s">
        <v>19</v>
      </c>
      <c r="J111" s="30" t="s">
        <v>63</v>
      </c>
      <c r="K111" s="30"/>
      <c r="L111" s="30" t="s">
        <v>17</v>
      </c>
      <c r="M111" s="30" t="s">
        <v>24</v>
      </c>
      <c r="N111" s="30"/>
      <c r="O111" s="30" t="s">
        <v>64</v>
      </c>
      <c r="P111" s="30" t="s">
        <v>65</v>
      </c>
      <c r="Q111" s="31"/>
      <c r="R111" s="32"/>
      <c r="S111" s="32"/>
      <c r="T111" s="32"/>
      <c r="U111" s="32"/>
      <c r="V111" s="32"/>
      <c r="W111" s="32"/>
      <c r="X111" s="45"/>
      <c r="Y111" s="46"/>
      <c r="Z111" s="46"/>
      <c r="AA111" s="46"/>
      <c r="AB111" s="46"/>
      <c r="AC111" s="46"/>
      <c r="AD111" s="46"/>
      <c r="AE111" s="47"/>
      <c r="AF111" s="48"/>
      <c r="AG111" s="48"/>
      <c r="AH111" s="84"/>
      <c r="AI111" s="84"/>
      <c r="AJ111" s="84"/>
      <c r="AK111" s="84"/>
      <c r="AL111" s="52"/>
    </row>
    <row r="112" spans="1:38" ht="58.5" customHeight="1">
      <c r="A112" s="27"/>
      <c r="B112" s="28"/>
      <c r="C112" s="29"/>
      <c r="D112" s="30" t="s">
        <v>66</v>
      </c>
      <c r="E112" s="30" t="s">
        <v>168</v>
      </c>
      <c r="F112" s="30" t="s">
        <v>169</v>
      </c>
      <c r="G112" s="30" t="s">
        <v>170</v>
      </c>
      <c r="H112" s="30" t="s">
        <v>70</v>
      </c>
      <c r="I112" s="30"/>
      <c r="J112" s="30"/>
      <c r="K112" s="30"/>
      <c r="L112" s="30"/>
      <c r="M112" s="30"/>
      <c r="N112" s="30"/>
      <c r="O112" s="30" t="s">
        <v>71</v>
      </c>
      <c r="P112" s="30" t="s">
        <v>443</v>
      </c>
      <c r="Q112" s="31"/>
      <c r="R112" s="32"/>
      <c r="S112" s="32"/>
      <c r="T112" s="32"/>
      <c r="U112" s="32"/>
      <c r="V112" s="32"/>
      <c r="W112" s="32"/>
      <c r="X112" s="45"/>
      <c r="Y112" s="46"/>
      <c r="Z112" s="46"/>
      <c r="AA112" s="46"/>
      <c r="AB112" s="46"/>
      <c r="AC112" s="46"/>
      <c r="AD112" s="46"/>
      <c r="AE112" s="47"/>
      <c r="AF112" s="48"/>
      <c r="AG112" s="48"/>
      <c r="AH112" s="84"/>
      <c r="AI112" s="84"/>
      <c r="AJ112" s="84"/>
      <c r="AK112" s="84"/>
      <c r="AL112" s="52"/>
    </row>
    <row r="113" spans="1:38" ht="15" customHeight="1">
      <c r="A113" s="27"/>
      <c r="B113" s="28"/>
      <c r="C113" s="124" t="s">
        <v>72</v>
      </c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30" t="s">
        <v>159</v>
      </c>
      <c r="R113" s="30" t="s">
        <v>123</v>
      </c>
      <c r="S113" s="30" t="s">
        <v>197</v>
      </c>
      <c r="T113" s="30" t="s">
        <v>76</v>
      </c>
      <c r="U113" s="30"/>
      <c r="V113" s="30"/>
      <c r="W113" s="30"/>
      <c r="X113" s="42">
        <v>18000</v>
      </c>
      <c r="Y113" s="42">
        <v>12000</v>
      </c>
      <c r="Z113" s="42">
        <v>12000</v>
      </c>
      <c r="AA113" s="42">
        <v>12000</v>
      </c>
      <c r="AB113" s="42">
        <v>12000</v>
      </c>
      <c r="AC113" s="42">
        <v>12000</v>
      </c>
      <c r="AD113" s="42">
        <v>0</v>
      </c>
      <c r="AE113" s="42">
        <v>0</v>
      </c>
      <c r="AF113" s="19" t="s">
        <v>19</v>
      </c>
      <c r="AG113" s="19"/>
      <c r="AH113" s="63">
        <v>18000</v>
      </c>
      <c r="AI113" s="63">
        <v>12000</v>
      </c>
      <c r="AJ113" s="63">
        <v>12000</v>
      </c>
      <c r="AK113" s="85">
        <v>12000</v>
      </c>
      <c r="AL113" s="52"/>
    </row>
    <row r="114" spans="1:38" ht="15" customHeight="1">
      <c r="A114" s="18"/>
      <c r="B114" s="19" t="s">
        <v>198</v>
      </c>
      <c r="C114" s="136" t="s">
        <v>199</v>
      </c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42">
        <f>SUM(X115)</f>
        <v>260060</v>
      </c>
      <c r="Y114" s="42">
        <f>SUM(Y115)</f>
        <v>260060</v>
      </c>
      <c r="Z114" s="42">
        <v>261500</v>
      </c>
      <c r="AA114" s="42">
        <v>261500</v>
      </c>
      <c r="AB114" s="42">
        <v>261500</v>
      </c>
      <c r="AC114" s="42">
        <v>261500</v>
      </c>
      <c r="AD114" s="42">
        <v>0</v>
      </c>
      <c r="AE114" s="42">
        <v>0</v>
      </c>
      <c r="AF114" s="43"/>
      <c r="AG114" s="43"/>
      <c r="AH114" s="63">
        <v>260060</v>
      </c>
      <c r="AI114" s="63">
        <v>261500</v>
      </c>
      <c r="AJ114" s="63">
        <v>261500</v>
      </c>
      <c r="AK114" s="83">
        <v>261500</v>
      </c>
      <c r="AL114" s="52"/>
    </row>
    <row r="115" spans="1:38" ht="44.25" customHeight="1">
      <c r="A115" s="19" t="s">
        <v>56</v>
      </c>
      <c r="B115" s="19" t="s">
        <v>57</v>
      </c>
      <c r="C115" s="20" t="s">
        <v>200</v>
      </c>
      <c r="D115" s="21"/>
      <c r="E115" s="22"/>
      <c r="F115" s="22"/>
      <c r="G115" s="22"/>
      <c r="H115" s="23"/>
      <c r="I115" s="23"/>
      <c r="J115" s="23"/>
      <c r="K115" s="23"/>
      <c r="L115" s="23"/>
      <c r="M115" s="23"/>
      <c r="N115" s="23"/>
      <c r="O115" s="22"/>
      <c r="P115" s="24"/>
      <c r="Q115" s="25"/>
      <c r="R115" s="25"/>
      <c r="S115" s="25"/>
      <c r="T115" s="25"/>
      <c r="U115" s="25"/>
      <c r="V115" s="25"/>
      <c r="W115" s="26"/>
      <c r="X115" s="42">
        <v>260060</v>
      </c>
      <c r="Y115" s="42">
        <v>260060</v>
      </c>
      <c r="Z115" s="42">
        <v>261500</v>
      </c>
      <c r="AA115" s="42">
        <v>261500</v>
      </c>
      <c r="AB115" s="42">
        <v>261500</v>
      </c>
      <c r="AC115" s="42">
        <v>261500</v>
      </c>
      <c r="AD115" s="42">
        <v>0</v>
      </c>
      <c r="AE115" s="42">
        <v>0</v>
      </c>
      <c r="AF115" s="19"/>
      <c r="AG115" s="19"/>
      <c r="AH115" s="63">
        <v>260060</v>
      </c>
      <c r="AI115" s="63">
        <v>261500</v>
      </c>
      <c r="AJ115" s="63">
        <v>261500</v>
      </c>
      <c r="AK115" s="83">
        <v>261500</v>
      </c>
      <c r="AL115" s="52"/>
    </row>
    <row r="116" spans="1:38" ht="38.25">
      <c r="A116" s="27"/>
      <c r="B116" s="28"/>
      <c r="C116" s="29"/>
      <c r="D116" s="30" t="s">
        <v>59</v>
      </c>
      <c r="E116" s="30" t="s">
        <v>185</v>
      </c>
      <c r="F116" s="30" t="s">
        <v>201</v>
      </c>
      <c r="G116" s="30" t="s">
        <v>202</v>
      </c>
      <c r="H116" s="30"/>
      <c r="I116" s="30"/>
      <c r="J116" s="30" t="s">
        <v>203</v>
      </c>
      <c r="K116" s="30"/>
      <c r="L116" s="30"/>
      <c r="M116" s="30"/>
      <c r="N116" s="30"/>
      <c r="O116" s="30" t="s">
        <v>204</v>
      </c>
      <c r="P116" s="30" t="s">
        <v>65</v>
      </c>
      <c r="Q116" s="31"/>
      <c r="R116" s="32"/>
      <c r="S116" s="32"/>
      <c r="T116" s="32"/>
      <c r="U116" s="32"/>
      <c r="V116" s="32"/>
      <c r="W116" s="32"/>
      <c r="X116" s="45"/>
      <c r="Y116" s="46"/>
      <c r="Z116" s="46"/>
      <c r="AA116" s="46"/>
      <c r="AB116" s="46"/>
      <c r="AC116" s="46"/>
      <c r="AD116" s="46"/>
      <c r="AE116" s="47"/>
      <c r="AF116" s="48"/>
      <c r="AG116" s="48"/>
      <c r="AH116" s="84"/>
      <c r="AI116" s="84"/>
      <c r="AJ116" s="84"/>
      <c r="AK116" s="84"/>
      <c r="AL116" s="52"/>
    </row>
    <row r="117" spans="1:38" ht="60.75" customHeight="1">
      <c r="A117" s="27"/>
      <c r="B117" s="28"/>
      <c r="C117" s="29"/>
      <c r="D117" s="30" t="s">
        <v>59</v>
      </c>
      <c r="E117" s="30" t="s">
        <v>60</v>
      </c>
      <c r="F117" s="30" t="s">
        <v>61</v>
      </c>
      <c r="G117" s="30" t="s">
        <v>62</v>
      </c>
      <c r="H117" s="30"/>
      <c r="I117" s="30" t="s">
        <v>19</v>
      </c>
      <c r="J117" s="30" t="s">
        <v>63</v>
      </c>
      <c r="K117" s="30"/>
      <c r="L117" s="30" t="s">
        <v>17</v>
      </c>
      <c r="M117" s="30" t="s">
        <v>25</v>
      </c>
      <c r="N117" s="30"/>
      <c r="O117" s="30" t="s">
        <v>64</v>
      </c>
      <c r="P117" s="30" t="s">
        <v>65</v>
      </c>
      <c r="Q117" s="31"/>
      <c r="R117" s="32"/>
      <c r="S117" s="32"/>
      <c r="T117" s="32"/>
      <c r="U117" s="32"/>
      <c r="V117" s="32"/>
      <c r="W117" s="32"/>
      <c r="X117" s="45"/>
      <c r="Y117" s="46"/>
      <c r="Z117" s="46"/>
      <c r="AA117" s="46"/>
      <c r="AB117" s="46"/>
      <c r="AC117" s="46"/>
      <c r="AD117" s="46"/>
      <c r="AE117" s="47"/>
      <c r="AF117" s="48"/>
      <c r="AG117" s="48"/>
      <c r="AH117" s="84"/>
      <c r="AI117" s="84"/>
      <c r="AJ117" s="84"/>
      <c r="AK117" s="84"/>
      <c r="AL117" s="52"/>
    </row>
    <row r="118" spans="1:38" ht="59.25" customHeight="1">
      <c r="A118" s="27"/>
      <c r="B118" s="28"/>
      <c r="C118" s="29"/>
      <c r="D118" s="30" t="s">
        <v>66</v>
      </c>
      <c r="E118" s="30" t="s">
        <v>168</v>
      </c>
      <c r="F118" s="30" t="s">
        <v>169</v>
      </c>
      <c r="G118" s="30" t="s">
        <v>170</v>
      </c>
      <c r="H118" s="30" t="s">
        <v>70</v>
      </c>
      <c r="I118" s="30"/>
      <c r="J118" s="30"/>
      <c r="K118" s="30"/>
      <c r="L118" s="30"/>
      <c r="M118" s="30"/>
      <c r="N118" s="30"/>
      <c r="O118" s="30" t="s">
        <v>71</v>
      </c>
      <c r="P118" s="30" t="s">
        <v>443</v>
      </c>
      <c r="Q118" s="31"/>
      <c r="R118" s="32"/>
      <c r="S118" s="32"/>
      <c r="T118" s="32"/>
      <c r="U118" s="32"/>
      <c r="V118" s="32"/>
      <c r="W118" s="32"/>
      <c r="X118" s="45"/>
      <c r="Y118" s="46"/>
      <c r="Z118" s="46"/>
      <c r="AA118" s="46"/>
      <c r="AB118" s="46"/>
      <c r="AC118" s="46"/>
      <c r="AD118" s="46"/>
      <c r="AE118" s="47"/>
      <c r="AF118" s="48"/>
      <c r="AG118" s="48"/>
      <c r="AH118" s="84"/>
      <c r="AI118" s="84"/>
      <c r="AJ118" s="84"/>
      <c r="AK118" s="84"/>
      <c r="AL118" s="52"/>
    </row>
    <row r="119" spans="1:38" ht="15" customHeight="1">
      <c r="A119" s="27"/>
      <c r="B119" s="28"/>
      <c r="C119" s="124" t="s">
        <v>72</v>
      </c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30" t="s">
        <v>159</v>
      </c>
      <c r="R119" s="30" t="s">
        <v>26</v>
      </c>
      <c r="S119" s="30" t="s">
        <v>205</v>
      </c>
      <c r="T119" s="30" t="s">
        <v>76</v>
      </c>
      <c r="U119" s="30"/>
      <c r="V119" s="30"/>
      <c r="W119" s="30"/>
      <c r="X119" s="42">
        <v>260060</v>
      </c>
      <c r="Y119" s="42">
        <v>260060</v>
      </c>
      <c r="Z119" s="42">
        <v>261500</v>
      </c>
      <c r="AA119" s="42">
        <v>261500</v>
      </c>
      <c r="AB119" s="42">
        <v>261500</v>
      </c>
      <c r="AC119" s="42">
        <v>261500</v>
      </c>
      <c r="AD119" s="42">
        <v>0</v>
      </c>
      <c r="AE119" s="42">
        <v>0</v>
      </c>
      <c r="AF119" s="19" t="s">
        <v>19</v>
      </c>
      <c r="AG119" s="19"/>
      <c r="AH119" s="63">
        <v>260060</v>
      </c>
      <c r="AI119" s="63">
        <v>261500</v>
      </c>
      <c r="AJ119" s="63">
        <v>261500</v>
      </c>
      <c r="AK119" s="85">
        <v>261500</v>
      </c>
      <c r="AL119" s="52"/>
    </row>
    <row r="120" spans="1:38" ht="15" customHeight="1">
      <c r="A120" s="27"/>
      <c r="B120" s="28"/>
      <c r="C120" s="180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2"/>
      <c r="Q120" s="30" t="s">
        <v>159</v>
      </c>
      <c r="R120" s="30" t="s">
        <v>26</v>
      </c>
      <c r="S120" s="30" t="s">
        <v>197</v>
      </c>
      <c r="T120" s="30" t="s">
        <v>76</v>
      </c>
      <c r="U120" s="30"/>
      <c r="V120" s="30"/>
      <c r="W120" s="30"/>
      <c r="X120" s="42"/>
      <c r="Y120" s="42"/>
      <c r="Z120" s="42"/>
      <c r="AA120" s="42"/>
      <c r="AB120" s="42"/>
      <c r="AC120" s="42"/>
      <c r="AD120" s="42"/>
      <c r="AE120" s="42"/>
      <c r="AF120" s="19"/>
      <c r="AG120" s="19"/>
      <c r="AH120" s="63"/>
      <c r="AI120" s="63"/>
      <c r="AJ120" s="63"/>
      <c r="AK120" s="85"/>
      <c r="AL120" s="52"/>
    </row>
    <row r="121" spans="1:38" ht="15" customHeight="1">
      <c r="A121" s="18"/>
      <c r="B121" s="19" t="s">
        <v>206</v>
      </c>
      <c r="C121" s="136" t="s">
        <v>207</v>
      </c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42">
        <f aca="true" t="shared" si="6" ref="X121:AC121">SUM(X122+X127+X136+X153)</f>
        <v>42958656.300000004</v>
      </c>
      <c r="Y121" s="42">
        <f t="shared" si="6"/>
        <v>42925239.29000001</v>
      </c>
      <c r="Z121" s="42">
        <f t="shared" si="6"/>
        <v>28667859.869999997</v>
      </c>
      <c r="AA121" s="42">
        <f t="shared" si="6"/>
        <v>19067459.700000003</v>
      </c>
      <c r="AB121" s="42">
        <f t="shared" si="6"/>
        <v>19763681.18</v>
      </c>
      <c r="AC121" s="42">
        <f t="shared" si="6"/>
        <v>19763681.18</v>
      </c>
      <c r="AD121" s="42">
        <v>0</v>
      </c>
      <c r="AE121" s="42">
        <v>0</v>
      </c>
      <c r="AF121" s="43"/>
      <c r="AG121" s="43"/>
      <c r="AH121" s="63">
        <v>42958656.300000004</v>
      </c>
      <c r="AI121" s="63">
        <v>28667859.869999997</v>
      </c>
      <c r="AJ121" s="63">
        <v>19067459.700000003</v>
      </c>
      <c r="AK121" s="83">
        <v>19763681.18</v>
      </c>
      <c r="AL121" s="52"/>
    </row>
    <row r="122" spans="1:38" ht="95.25" customHeight="1">
      <c r="A122" s="19" t="s">
        <v>56</v>
      </c>
      <c r="B122" s="19" t="s">
        <v>57</v>
      </c>
      <c r="C122" s="20" t="s">
        <v>208</v>
      </c>
      <c r="D122" s="21"/>
      <c r="E122" s="22"/>
      <c r="F122" s="22"/>
      <c r="G122" s="22"/>
      <c r="H122" s="23"/>
      <c r="I122" s="23"/>
      <c r="J122" s="23"/>
      <c r="K122" s="23"/>
      <c r="L122" s="23"/>
      <c r="M122" s="23"/>
      <c r="N122" s="23"/>
      <c r="O122" s="22"/>
      <c r="P122" s="24"/>
      <c r="Q122" s="25"/>
      <c r="R122" s="25"/>
      <c r="S122" s="25"/>
      <c r="T122" s="25"/>
      <c r="U122" s="25"/>
      <c r="V122" s="25"/>
      <c r="W122" s="26"/>
      <c r="X122" s="42"/>
      <c r="Y122" s="42"/>
      <c r="Z122" s="42"/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19"/>
      <c r="AG122" s="19"/>
      <c r="AH122" s="63"/>
      <c r="AI122" s="63"/>
      <c r="AJ122" s="63">
        <v>0</v>
      </c>
      <c r="AK122" s="83">
        <v>0</v>
      </c>
      <c r="AL122" s="52"/>
    </row>
    <row r="123" spans="1:38" ht="59.25" customHeight="1">
      <c r="A123" s="27"/>
      <c r="B123" s="28"/>
      <c r="C123" s="29"/>
      <c r="D123" s="30" t="s">
        <v>59</v>
      </c>
      <c r="E123" s="30" t="s">
        <v>60</v>
      </c>
      <c r="F123" s="30" t="s">
        <v>61</v>
      </c>
      <c r="G123" s="30" t="s">
        <v>62</v>
      </c>
      <c r="H123" s="30"/>
      <c r="I123" s="30" t="s">
        <v>19</v>
      </c>
      <c r="J123" s="30" t="s">
        <v>63</v>
      </c>
      <c r="K123" s="30"/>
      <c r="L123" s="30" t="s">
        <v>17</v>
      </c>
      <c r="M123" s="30" t="s">
        <v>209</v>
      </c>
      <c r="N123" s="30"/>
      <c r="O123" s="30" t="s">
        <v>64</v>
      </c>
      <c r="P123" s="30" t="s">
        <v>65</v>
      </c>
      <c r="Q123" s="31"/>
      <c r="R123" s="32"/>
      <c r="S123" s="32"/>
      <c r="T123" s="32"/>
      <c r="U123" s="32"/>
      <c r="V123" s="32"/>
      <c r="W123" s="32"/>
      <c r="X123" s="45"/>
      <c r="Y123" s="46"/>
      <c r="Z123" s="46"/>
      <c r="AA123" s="46"/>
      <c r="AB123" s="46"/>
      <c r="AC123" s="46"/>
      <c r="AD123" s="46"/>
      <c r="AE123" s="47"/>
      <c r="AF123" s="48"/>
      <c r="AG123" s="48"/>
      <c r="AH123" s="84"/>
      <c r="AI123" s="84"/>
      <c r="AJ123" s="84"/>
      <c r="AK123" s="84"/>
      <c r="AL123" s="52"/>
    </row>
    <row r="124" spans="1:38" ht="38.25">
      <c r="A124" s="27"/>
      <c r="B124" s="28"/>
      <c r="C124" s="29"/>
      <c r="D124" s="30" t="s">
        <v>210</v>
      </c>
      <c r="E124" s="30" t="s">
        <v>211</v>
      </c>
      <c r="F124" s="30" t="s">
        <v>212</v>
      </c>
      <c r="G124" s="30" t="s">
        <v>213</v>
      </c>
      <c r="H124" s="30"/>
      <c r="I124" s="30" t="s">
        <v>18</v>
      </c>
      <c r="J124" s="30" t="s">
        <v>21</v>
      </c>
      <c r="K124" s="30"/>
      <c r="L124" s="30"/>
      <c r="M124" s="30"/>
      <c r="N124" s="30"/>
      <c r="O124" s="30" t="s">
        <v>214</v>
      </c>
      <c r="P124" s="30" t="s">
        <v>65</v>
      </c>
      <c r="Q124" s="31"/>
      <c r="R124" s="32"/>
      <c r="S124" s="32"/>
      <c r="T124" s="32"/>
      <c r="U124" s="32"/>
      <c r="V124" s="32"/>
      <c r="W124" s="32"/>
      <c r="X124" s="45"/>
      <c r="Y124" s="46"/>
      <c r="Z124" s="46"/>
      <c r="AA124" s="46"/>
      <c r="AB124" s="46"/>
      <c r="AC124" s="46"/>
      <c r="AD124" s="46"/>
      <c r="AE124" s="47"/>
      <c r="AF124" s="48"/>
      <c r="AG124" s="48"/>
      <c r="AH124" s="84"/>
      <c r="AI124" s="84"/>
      <c r="AJ124" s="84"/>
      <c r="AK124" s="84"/>
      <c r="AL124" s="52"/>
    </row>
    <row r="125" spans="1:38" ht="189" customHeight="1">
      <c r="A125" s="27"/>
      <c r="B125" s="28"/>
      <c r="C125" s="29"/>
      <c r="D125" s="30" t="s">
        <v>104</v>
      </c>
      <c r="E125" s="30" t="s">
        <v>215</v>
      </c>
      <c r="F125" s="30" t="s">
        <v>216</v>
      </c>
      <c r="G125" s="86" t="s">
        <v>217</v>
      </c>
      <c r="H125" s="30" t="s">
        <v>70</v>
      </c>
      <c r="I125" s="30"/>
      <c r="J125" s="30"/>
      <c r="K125" s="30"/>
      <c r="L125" s="30"/>
      <c r="M125" s="30"/>
      <c r="N125" s="30"/>
      <c r="O125" s="30" t="s">
        <v>215</v>
      </c>
      <c r="P125" s="30" t="s">
        <v>218</v>
      </c>
      <c r="Q125" s="31"/>
      <c r="R125" s="32"/>
      <c r="S125" s="32"/>
      <c r="T125" s="32"/>
      <c r="U125" s="32"/>
      <c r="V125" s="32"/>
      <c r="W125" s="32"/>
      <c r="X125" s="45"/>
      <c r="Y125" s="46"/>
      <c r="Z125" s="46"/>
      <c r="AA125" s="46"/>
      <c r="AB125" s="46"/>
      <c r="AC125" s="46"/>
      <c r="AD125" s="46"/>
      <c r="AE125" s="47"/>
      <c r="AF125" s="48"/>
      <c r="AG125" s="48"/>
      <c r="AH125" s="84"/>
      <c r="AI125" s="84"/>
      <c r="AJ125" s="84"/>
      <c r="AK125" s="84"/>
      <c r="AL125" s="52"/>
    </row>
    <row r="126" spans="1:38" ht="15" customHeight="1">
      <c r="A126" s="27"/>
      <c r="B126" s="28"/>
      <c r="C126" s="124" t="s">
        <v>219</v>
      </c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30" t="s">
        <v>220</v>
      </c>
      <c r="R126" s="30" t="s">
        <v>73</v>
      </c>
      <c r="S126" s="30" t="s">
        <v>221</v>
      </c>
      <c r="T126" s="30" t="s">
        <v>222</v>
      </c>
      <c r="U126" s="30"/>
      <c r="V126" s="30"/>
      <c r="W126" s="30"/>
      <c r="X126" s="42">
        <v>0</v>
      </c>
      <c r="Y126" s="42"/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19" t="s">
        <v>19</v>
      </c>
      <c r="AG126" s="19"/>
      <c r="AH126" s="63">
        <v>0</v>
      </c>
      <c r="AI126" s="63">
        <v>0</v>
      </c>
      <c r="AJ126" s="63">
        <v>0</v>
      </c>
      <c r="AK126" s="85">
        <v>0</v>
      </c>
      <c r="AL126" s="52"/>
    </row>
    <row r="127" spans="1:38" ht="42.75" customHeight="1">
      <c r="A127" s="19" t="s">
        <v>56</v>
      </c>
      <c r="B127" s="19" t="s">
        <v>57</v>
      </c>
      <c r="C127" s="20" t="s">
        <v>223</v>
      </c>
      <c r="D127" s="21"/>
      <c r="E127" s="22"/>
      <c r="F127" s="22"/>
      <c r="G127" s="22"/>
      <c r="H127" s="23"/>
      <c r="I127" s="23"/>
      <c r="J127" s="23"/>
      <c r="K127" s="23"/>
      <c r="L127" s="23"/>
      <c r="M127" s="23"/>
      <c r="N127" s="23"/>
      <c r="O127" s="22"/>
      <c r="P127" s="24"/>
      <c r="Q127" s="25"/>
      <c r="R127" s="25"/>
      <c r="S127" s="25"/>
      <c r="T127" s="25"/>
      <c r="U127" s="25"/>
      <c r="V127" s="25"/>
      <c r="W127" s="26"/>
      <c r="X127" s="42">
        <v>7348509.92</v>
      </c>
      <c r="Y127" s="42">
        <f>SUM(Y134:Y135)</f>
        <v>7348509.92</v>
      </c>
      <c r="Z127" s="42">
        <f>SUM(Z134:Z135)</f>
        <v>7602595.92</v>
      </c>
      <c r="AA127" s="42">
        <f>SUM(AA134:AA135)</f>
        <v>1121650.92</v>
      </c>
      <c r="AB127" s="42">
        <f>SUM(AB134:AB135)</f>
        <v>1121650.92</v>
      </c>
      <c r="AC127" s="42">
        <f>SUM(AC134:AC135)</f>
        <v>1121650.92</v>
      </c>
      <c r="AD127" s="42">
        <v>0</v>
      </c>
      <c r="AE127" s="42">
        <v>0</v>
      </c>
      <c r="AF127" s="19"/>
      <c r="AG127" s="19"/>
      <c r="AH127" s="63">
        <v>7348509.92</v>
      </c>
      <c r="AI127" s="63">
        <v>7602595.92</v>
      </c>
      <c r="AJ127" s="63">
        <v>1121650.92</v>
      </c>
      <c r="AK127" s="83">
        <v>1121650.92</v>
      </c>
      <c r="AL127" s="52"/>
    </row>
    <row r="128" spans="1:38" ht="38.25">
      <c r="A128" s="27"/>
      <c r="B128" s="28"/>
      <c r="C128" s="29"/>
      <c r="D128" s="30" t="s">
        <v>210</v>
      </c>
      <c r="E128" s="30" t="s">
        <v>224</v>
      </c>
      <c r="F128" s="30" t="s">
        <v>225</v>
      </c>
      <c r="G128" s="30" t="s">
        <v>226</v>
      </c>
      <c r="H128" s="30"/>
      <c r="I128" s="30" t="s">
        <v>18</v>
      </c>
      <c r="J128" s="30" t="s">
        <v>227</v>
      </c>
      <c r="K128" s="30"/>
      <c r="L128" s="30"/>
      <c r="M128" s="30"/>
      <c r="N128" s="30"/>
      <c r="O128" s="30" t="s">
        <v>64</v>
      </c>
      <c r="P128" s="30" t="s">
        <v>65</v>
      </c>
      <c r="Q128" s="31"/>
      <c r="R128" s="32"/>
      <c r="S128" s="32"/>
      <c r="T128" s="32"/>
      <c r="U128" s="32"/>
      <c r="V128" s="32"/>
      <c r="W128" s="32"/>
      <c r="X128" s="45"/>
      <c r="Y128" s="46"/>
      <c r="Z128" s="46"/>
      <c r="AA128" s="46"/>
      <c r="AB128" s="46"/>
      <c r="AC128" s="46"/>
      <c r="AD128" s="46"/>
      <c r="AE128" s="47"/>
      <c r="AF128" s="48"/>
      <c r="AG128" s="48"/>
      <c r="AH128" s="84"/>
      <c r="AI128" s="84"/>
      <c r="AJ128" s="84"/>
      <c r="AK128" s="84"/>
      <c r="AL128" s="52"/>
    </row>
    <row r="129" spans="1:38" ht="48.75" customHeight="1">
      <c r="A129" s="27"/>
      <c r="B129" s="28"/>
      <c r="C129" s="29"/>
      <c r="D129" s="30" t="s">
        <v>228</v>
      </c>
      <c r="E129" s="30" t="s">
        <v>229</v>
      </c>
      <c r="F129" s="30" t="s">
        <v>230</v>
      </c>
      <c r="G129" s="30" t="s">
        <v>231</v>
      </c>
      <c r="H129" s="30"/>
      <c r="I129" s="30"/>
      <c r="J129" s="30"/>
      <c r="K129" s="30"/>
      <c r="L129" s="30" t="s">
        <v>17</v>
      </c>
      <c r="M129" s="30" t="s">
        <v>232</v>
      </c>
      <c r="N129" s="30" t="s">
        <v>19</v>
      </c>
      <c r="O129" s="30" t="s">
        <v>229</v>
      </c>
      <c r="P129" s="30" t="s">
        <v>65</v>
      </c>
      <c r="Q129" s="31"/>
      <c r="R129" s="32"/>
      <c r="S129" s="32"/>
      <c r="T129" s="32"/>
      <c r="U129" s="32"/>
      <c r="V129" s="32"/>
      <c r="W129" s="32"/>
      <c r="X129" s="45"/>
      <c r="Y129" s="46"/>
      <c r="Z129" s="46"/>
      <c r="AA129" s="46"/>
      <c r="AB129" s="46"/>
      <c r="AC129" s="46"/>
      <c r="AD129" s="46"/>
      <c r="AE129" s="47"/>
      <c r="AF129" s="48"/>
      <c r="AG129" s="48"/>
      <c r="AH129" s="84"/>
      <c r="AI129" s="84"/>
      <c r="AJ129" s="84"/>
      <c r="AK129" s="84"/>
      <c r="AL129" s="52"/>
    </row>
    <row r="130" spans="1:38" ht="72" customHeight="1">
      <c r="A130" s="27"/>
      <c r="B130" s="28"/>
      <c r="C130" s="29"/>
      <c r="D130" s="30" t="s">
        <v>100</v>
      </c>
      <c r="E130" s="30" t="s">
        <v>155</v>
      </c>
      <c r="F130" s="30" t="s">
        <v>233</v>
      </c>
      <c r="G130" s="30" t="s">
        <v>234</v>
      </c>
      <c r="H130" s="30" t="s">
        <v>70</v>
      </c>
      <c r="I130" s="30"/>
      <c r="J130" s="30"/>
      <c r="K130" s="30"/>
      <c r="L130" s="30"/>
      <c r="M130" s="30"/>
      <c r="N130" s="30"/>
      <c r="O130" s="30" t="s">
        <v>155</v>
      </c>
      <c r="P130" s="30" t="s">
        <v>65</v>
      </c>
      <c r="Q130" s="31"/>
      <c r="R130" s="32"/>
      <c r="S130" s="32"/>
      <c r="T130" s="32"/>
      <c r="U130" s="32"/>
      <c r="V130" s="32"/>
      <c r="W130" s="32"/>
      <c r="X130" s="45"/>
      <c r="Y130" s="46"/>
      <c r="Z130" s="46"/>
      <c r="AA130" s="46"/>
      <c r="AB130" s="46"/>
      <c r="AC130" s="46"/>
      <c r="AD130" s="46"/>
      <c r="AE130" s="47"/>
      <c r="AF130" s="48"/>
      <c r="AG130" s="48"/>
      <c r="AH130" s="84"/>
      <c r="AI130" s="84"/>
      <c r="AJ130" s="84"/>
      <c r="AK130" s="84"/>
      <c r="AL130" s="52"/>
    </row>
    <row r="131" spans="1:38" ht="61.5" customHeight="1">
      <c r="A131" s="27"/>
      <c r="B131" s="28"/>
      <c r="C131" s="29"/>
      <c r="D131" s="30" t="s">
        <v>66</v>
      </c>
      <c r="E131" s="30" t="s">
        <v>168</v>
      </c>
      <c r="F131" s="30" t="s">
        <v>235</v>
      </c>
      <c r="G131" s="30" t="s">
        <v>236</v>
      </c>
      <c r="H131" s="30" t="s">
        <v>70</v>
      </c>
      <c r="I131" s="30"/>
      <c r="J131" s="30"/>
      <c r="K131" s="30"/>
      <c r="L131" s="30"/>
      <c r="M131" s="30"/>
      <c r="N131" s="30"/>
      <c r="O131" s="30" t="s">
        <v>71</v>
      </c>
      <c r="P131" s="30" t="s">
        <v>443</v>
      </c>
      <c r="Q131" s="31"/>
      <c r="R131" s="32"/>
      <c r="S131" s="32"/>
      <c r="T131" s="32"/>
      <c r="U131" s="32"/>
      <c r="V131" s="32"/>
      <c r="W131" s="32"/>
      <c r="X131" s="45"/>
      <c r="Y131" s="46"/>
      <c r="Z131" s="46"/>
      <c r="AA131" s="46"/>
      <c r="AB131" s="46"/>
      <c r="AC131" s="46"/>
      <c r="AD131" s="46"/>
      <c r="AE131" s="47"/>
      <c r="AF131" s="48"/>
      <c r="AG131" s="48"/>
      <c r="AH131" s="84"/>
      <c r="AI131" s="84"/>
      <c r="AJ131" s="84"/>
      <c r="AK131" s="84"/>
      <c r="AL131" s="52"/>
    </row>
    <row r="132" spans="1:38" ht="188.25" customHeight="1">
      <c r="A132" s="27"/>
      <c r="B132" s="28"/>
      <c r="C132" s="29"/>
      <c r="D132" s="30" t="s">
        <v>104</v>
      </c>
      <c r="E132" s="30" t="s">
        <v>237</v>
      </c>
      <c r="F132" s="30" t="s">
        <v>238</v>
      </c>
      <c r="G132" s="86" t="s">
        <v>239</v>
      </c>
      <c r="H132" s="30" t="s">
        <v>70</v>
      </c>
      <c r="I132" s="30"/>
      <c r="J132" s="30"/>
      <c r="K132" s="30"/>
      <c r="L132" s="30"/>
      <c r="M132" s="30"/>
      <c r="N132" s="30"/>
      <c r="O132" s="30" t="s">
        <v>237</v>
      </c>
      <c r="P132" s="30" t="s">
        <v>65</v>
      </c>
      <c r="Q132" s="31"/>
      <c r="R132" s="32"/>
      <c r="S132" s="32"/>
      <c r="T132" s="32"/>
      <c r="U132" s="32"/>
      <c r="V132" s="32"/>
      <c r="W132" s="32"/>
      <c r="X132" s="45"/>
      <c r="Y132" s="46"/>
      <c r="Z132" s="46"/>
      <c r="AA132" s="46"/>
      <c r="AB132" s="46"/>
      <c r="AC132" s="46"/>
      <c r="AD132" s="46"/>
      <c r="AE132" s="47"/>
      <c r="AF132" s="48"/>
      <c r="AG132" s="48"/>
      <c r="AH132" s="84"/>
      <c r="AI132" s="84"/>
      <c r="AJ132" s="84"/>
      <c r="AK132" s="84"/>
      <c r="AL132" s="52"/>
    </row>
    <row r="133" spans="1:38" ht="191.25" customHeight="1">
      <c r="A133" s="27"/>
      <c r="B133" s="28"/>
      <c r="C133" s="29"/>
      <c r="D133" s="30" t="s">
        <v>104</v>
      </c>
      <c r="E133" s="30" t="s">
        <v>240</v>
      </c>
      <c r="F133" s="30" t="s">
        <v>241</v>
      </c>
      <c r="G133" s="86" t="s">
        <v>242</v>
      </c>
      <c r="H133" s="30" t="s">
        <v>70</v>
      </c>
      <c r="I133" s="30"/>
      <c r="J133" s="30"/>
      <c r="K133" s="30"/>
      <c r="L133" s="30"/>
      <c r="M133" s="30"/>
      <c r="N133" s="30"/>
      <c r="O133" s="30" t="s">
        <v>240</v>
      </c>
      <c r="P133" s="30" t="s">
        <v>65</v>
      </c>
      <c r="Q133" s="31"/>
      <c r="R133" s="32"/>
      <c r="S133" s="32"/>
      <c r="T133" s="32"/>
      <c r="U133" s="32"/>
      <c r="V133" s="32"/>
      <c r="W133" s="32"/>
      <c r="X133" s="45"/>
      <c r="Y133" s="46"/>
      <c r="Z133" s="46"/>
      <c r="AA133" s="46"/>
      <c r="AB133" s="46"/>
      <c r="AC133" s="46"/>
      <c r="AD133" s="46"/>
      <c r="AE133" s="47"/>
      <c r="AF133" s="48"/>
      <c r="AG133" s="48"/>
      <c r="AH133" s="84"/>
      <c r="AI133" s="84"/>
      <c r="AJ133" s="84"/>
      <c r="AK133" s="84"/>
      <c r="AL133" s="52"/>
    </row>
    <row r="134" spans="1:38" ht="15" customHeight="1">
      <c r="A134" s="27"/>
      <c r="B134" s="28"/>
      <c r="C134" s="124" t="s">
        <v>219</v>
      </c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30" t="s">
        <v>220</v>
      </c>
      <c r="R134" s="30" t="s">
        <v>73</v>
      </c>
      <c r="S134" s="30" t="s">
        <v>243</v>
      </c>
      <c r="T134" s="30" t="s">
        <v>222</v>
      </c>
      <c r="U134" s="30"/>
      <c r="V134" s="30"/>
      <c r="W134" s="30"/>
      <c r="X134" s="42">
        <v>6226859</v>
      </c>
      <c r="Y134" s="42">
        <v>6226859</v>
      </c>
      <c r="Z134" s="42">
        <v>6480945</v>
      </c>
      <c r="AA134" s="42"/>
      <c r="AB134" s="42"/>
      <c r="AC134" s="42"/>
      <c r="AD134" s="42">
        <v>0</v>
      </c>
      <c r="AE134" s="42">
        <v>0</v>
      </c>
      <c r="AF134" s="19" t="s">
        <v>19</v>
      </c>
      <c r="AG134" s="19"/>
      <c r="AH134" s="63">
        <v>6226859</v>
      </c>
      <c r="AI134" s="63">
        <v>6480945</v>
      </c>
      <c r="AJ134" s="63"/>
      <c r="AK134" s="85"/>
      <c r="AL134" s="52"/>
    </row>
    <row r="135" spans="1:38" ht="15" customHeight="1">
      <c r="A135" s="27"/>
      <c r="B135" s="28"/>
      <c r="C135" s="124" t="s">
        <v>219</v>
      </c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30" t="s">
        <v>220</v>
      </c>
      <c r="R135" s="30" t="s">
        <v>73</v>
      </c>
      <c r="S135" s="30" t="s">
        <v>244</v>
      </c>
      <c r="T135" s="30" t="s">
        <v>222</v>
      </c>
      <c r="U135" s="30"/>
      <c r="V135" s="30"/>
      <c r="W135" s="30"/>
      <c r="X135" s="42">
        <v>1121650.92</v>
      </c>
      <c r="Y135" s="42">
        <v>1121650.92</v>
      </c>
      <c r="Z135" s="42">
        <v>1121650.92</v>
      </c>
      <c r="AA135" s="42">
        <v>1121650.92</v>
      </c>
      <c r="AB135" s="42">
        <v>1121650.92</v>
      </c>
      <c r="AC135" s="42">
        <v>1121650.92</v>
      </c>
      <c r="AD135" s="42">
        <v>0</v>
      </c>
      <c r="AE135" s="42">
        <v>0</v>
      </c>
      <c r="AF135" s="19" t="s">
        <v>19</v>
      </c>
      <c r="AG135" s="19"/>
      <c r="AH135" s="63">
        <v>1121650.92</v>
      </c>
      <c r="AI135" s="63">
        <v>1121650.92</v>
      </c>
      <c r="AJ135" s="63">
        <v>1121650.92</v>
      </c>
      <c r="AK135" s="85">
        <v>1121650.92</v>
      </c>
      <c r="AL135" s="52"/>
    </row>
    <row r="136" spans="1:38" ht="23.25" customHeight="1">
      <c r="A136" s="19" t="s">
        <v>56</v>
      </c>
      <c r="B136" s="19" t="s">
        <v>57</v>
      </c>
      <c r="C136" s="20" t="s">
        <v>245</v>
      </c>
      <c r="D136" s="21"/>
      <c r="E136" s="22"/>
      <c r="F136" s="22"/>
      <c r="G136" s="22"/>
      <c r="H136" s="23"/>
      <c r="I136" s="23"/>
      <c r="J136" s="23"/>
      <c r="K136" s="23"/>
      <c r="L136" s="23"/>
      <c r="M136" s="23"/>
      <c r="N136" s="23"/>
      <c r="O136" s="22"/>
      <c r="P136" s="24"/>
      <c r="Q136" s="25"/>
      <c r="R136" s="25"/>
      <c r="S136" s="25"/>
      <c r="T136" s="25"/>
      <c r="U136" s="25"/>
      <c r="V136" s="25"/>
      <c r="W136" s="26"/>
      <c r="X136" s="42">
        <f aca="true" t="shared" si="7" ref="X136:AC136">SUM(X140:X152)</f>
        <v>20074243.82</v>
      </c>
      <c r="Y136" s="42">
        <f t="shared" si="7"/>
        <v>20074243.82</v>
      </c>
      <c r="Z136" s="42">
        <f t="shared" si="7"/>
        <v>19667263.95</v>
      </c>
      <c r="AA136" s="42">
        <f t="shared" si="7"/>
        <v>17945808.78</v>
      </c>
      <c r="AB136" s="42">
        <f t="shared" si="7"/>
        <v>18642030.26</v>
      </c>
      <c r="AC136" s="42">
        <f t="shared" si="7"/>
        <v>18642030.26</v>
      </c>
      <c r="AD136" s="42">
        <v>0</v>
      </c>
      <c r="AE136" s="42">
        <v>0</v>
      </c>
      <c r="AF136" s="19"/>
      <c r="AG136" s="19"/>
      <c r="AH136" s="63">
        <v>20074243.82</v>
      </c>
      <c r="AI136" s="63">
        <v>19667263.95</v>
      </c>
      <c r="AJ136" s="63">
        <v>17945808.78</v>
      </c>
      <c r="AK136" s="83">
        <v>18642030.26</v>
      </c>
      <c r="AL136" s="52"/>
    </row>
    <row r="137" spans="1:38" ht="59.25" customHeight="1">
      <c r="A137" s="27"/>
      <c r="B137" s="28"/>
      <c r="C137" s="29"/>
      <c r="D137" s="30" t="s">
        <v>59</v>
      </c>
      <c r="E137" s="30" t="s">
        <v>60</v>
      </c>
      <c r="F137" s="30" t="s">
        <v>61</v>
      </c>
      <c r="G137" s="30" t="s">
        <v>62</v>
      </c>
      <c r="H137" s="30"/>
      <c r="I137" s="30" t="s">
        <v>19</v>
      </c>
      <c r="J137" s="30" t="s">
        <v>63</v>
      </c>
      <c r="K137" s="30"/>
      <c r="L137" s="30" t="s">
        <v>17</v>
      </c>
      <c r="M137" s="30" t="s">
        <v>209</v>
      </c>
      <c r="N137" s="30"/>
      <c r="O137" s="30" t="s">
        <v>64</v>
      </c>
      <c r="P137" s="30" t="s">
        <v>65</v>
      </c>
      <c r="Q137" s="31"/>
      <c r="R137" s="32"/>
      <c r="S137" s="32"/>
      <c r="T137" s="32"/>
      <c r="U137" s="32"/>
      <c r="V137" s="32"/>
      <c r="W137" s="32"/>
      <c r="X137" s="45"/>
      <c r="Y137" s="46"/>
      <c r="Z137" s="46"/>
      <c r="AA137" s="46"/>
      <c r="AB137" s="46"/>
      <c r="AC137" s="46"/>
      <c r="AD137" s="46"/>
      <c r="AE137" s="47"/>
      <c r="AF137" s="48"/>
      <c r="AG137" s="48"/>
      <c r="AH137" s="84"/>
      <c r="AI137" s="84"/>
      <c r="AJ137" s="84"/>
      <c r="AK137" s="84"/>
      <c r="AL137" s="52"/>
    </row>
    <row r="138" spans="1:38" ht="38.25">
      <c r="A138" s="27"/>
      <c r="B138" s="28"/>
      <c r="C138" s="29"/>
      <c r="D138" s="30" t="s">
        <v>210</v>
      </c>
      <c r="E138" s="30" t="s">
        <v>211</v>
      </c>
      <c r="F138" s="30" t="s">
        <v>212</v>
      </c>
      <c r="G138" s="30" t="s">
        <v>213</v>
      </c>
      <c r="H138" s="30"/>
      <c r="I138" s="30" t="s">
        <v>18</v>
      </c>
      <c r="J138" s="30" t="s">
        <v>21</v>
      </c>
      <c r="K138" s="30"/>
      <c r="L138" s="30"/>
      <c r="M138" s="30"/>
      <c r="N138" s="30"/>
      <c r="O138" s="30" t="s">
        <v>214</v>
      </c>
      <c r="P138" s="30" t="s">
        <v>65</v>
      </c>
      <c r="Q138" s="31"/>
      <c r="R138" s="32"/>
      <c r="S138" s="32"/>
      <c r="T138" s="32"/>
      <c r="U138" s="32"/>
      <c r="V138" s="32"/>
      <c r="W138" s="32"/>
      <c r="X138" s="45"/>
      <c r="Y138" s="46"/>
      <c r="Z138" s="46"/>
      <c r="AA138" s="46"/>
      <c r="AB138" s="46"/>
      <c r="AC138" s="46"/>
      <c r="AD138" s="46"/>
      <c r="AE138" s="47"/>
      <c r="AF138" s="48"/>
      <c r="AG138" s="48"/>
      <c r="AH138" s="84"/>
      <c r="AI138" s="84"/>
      <c r="AJ138" s="84"/>
      <c r="AK138" s="84"/>
      <c r="AL138" s="52"/>
    </row>
    <row r="139" spans="1:38" ht="57.75" customHeight="1">
      <c r="A139" s="27"/>
      <c r="B139" s="28"/>
      <c r="C139" s="29"/>
      <c r="D139" s="30" t="s">
        <v>66</v>
      </c>
      <c r="E139" s="30" t="s">
        <v>168</v>
      </c>
      <c r="F139" s="30" t="s">
        <v>235</v>
      </c>
      <c r="G139" s="30" t="s">
        <v>236</v>
      </c>
      <c r="H139" s="30" t="s">
        <v>70</v>
      </c>
      <c r="I139" s="30"/>
      <c r="J139" s="30"/>
      <c r="K139" s="30"/>
      <c r="L139" s="30"/>
      <c r="M139" s="30"/>
      <c r="N139" s="30"/>
      <c r="O139" s="30" t="s">
        <v>71</v>
      </c>
      <c r="P139" s="30" t="s">
        <v>443</v>
      </c>
      <c r="Q139" s="31"/>
      <c r="R139" s="32"/>
      <c r="S139" s="32"/>
      <c r="T139" s="32"/>
      <c r="U139" s="32"/>
      <c r="V139" s="32"/>
      <c r="W139" s="32"/>
      <c r="X139" s="45"/>
      <c r="Y139" s="46"/>
      <c r="Z139" s="46"/>
      <c r="AA139" s="46"/>
      <c r="AB139" s="46"/>
      <c r="AC139" s="46"/>
      <c r="AD139" s="46"/>
      <c r="AE139" s="47"/>
      <c r="AF139" s="48"/>
      <c r="AG139" s="48"/>
      <c r="AH139" s="84"/>
      <c r="AI139" s="84"/>
      <c r="AJ139" s="84"/>
      <c r="AK139" s="84"/>
      <c r="AL139" s="52"/>
    </row>
    <row r="140" spans="1:38" ht="15" customHeight="1">
      <c r="A140" s="27"/>
      <c r="B140" s="28"/>
      <c r="C140" s="124" t="s">
        <v>246</v>
      </c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30" t="s">
        <v>73</v>
      </c>
      <c r="R140" s="30" t="s">
        <v>74</v>
      </c>
      <c r="S140" s="30" t="s">
        <v>247</v>
      </c>
      <c r="T140" s="30" t="s">
        <v>248</v>
      </c>
      <c r="U140" s="30"/>
      <c r="V140" s="30"/>
      <c r="W140" s="30"/>
      <c r="X140" s="42">
        <v>100000</v>
      </c>
      <c r="Y140" s="42">
        <v>100000</v>
      </c>
      <c r="Z140" s="42">
        <v>100000</v>
      </c>
      <c r="AA140" s="42">
        <v>100000</v>
      </c>
      <c r="AB140" s="42">
        <v>100000</v>
      </c>
      <c r="AC140" s="42">
        <v>100000</v>
      </c>
      <c r="AD140" s="42">
        <v>0</v>
      </c>
      <c r="AE140" s="42">
        <v>0</v>
      </c>
      <c r="AF140" s="19" t="s">
        <v>19</v>
      </c>
      <c r="AG140" s="19"/>
      <c r="AH140" s="63">
        <v>100000</v>
      </c>
      <c r="AI140" s="63">
        <v>100000</v>
      </c>
      <c r="AJ140" s="63">
        <v>100000</v>
      </c>
      <c r="AK140" s="85">
        <v>100000</v>
      </c>
      <c r="AL140" s="52"/>
    </row>
    <row r="141" spans="1:38" ht="15" customHeight="1">
      <c r="A141" s="27"/>
      <c r="B141" s="28"/>
      <c r="C141" s="124" t="s">
        <v>219</v>
      </c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30" t="s">
        <v>79</v>
      </c>
      <c r="R141" s="30" t="s">
        <v>159</v>
      </c>
      <c r="S141" s="30" t="s">
        <v>249</v>
      </c>
      <c r="T141" s="30" t="s">
        <v>222</v>
      </c>
      <c r="U141" s="30"/>
      <c r="V141" s="30"/>
      <c r="W141" s="30"/>
      <c r="X141" s="42">
        <v>254309.11</v>
      </c>
      <c r="Y141" s="42">
        <v>254309.11</v>
      </c>
      <c r="Z141" s="42">
        <v>200000</v>
      </c>
      <c r="AA141" s="42">
        <v>200000</v>
      </c>
      <c r="AB141" s="42">
        <v>200000</v>
      </c>
      <c r="AC141" s="42">
        <v>200000</v>
      </c>
      <c r="AD141" s="42">
        <v>0</v>
      </c>
      <c r="AE141" s="42">
        <v>0</v>
      </c>
      <c r="AF141" s="19" t="s">
        <v>19</v>
      </c>
      <c r="AG141" s="19"/>
      <c r="AH141" s="63">
        <v>254309.11</v>
      </c>
      <c r="AI141" s="63">
        <v>200000</v>
      </c>
      <c r="AJ141" s="63">
        <v>200000</v>
      </c>
      <c r="AK141" s="85">
        <v>200000</v>
      </c>
      <c r="AL141" s="52"/>
    </row>
    <row r="142" spans="1:38" ht="15" customHeight="1">
      <c r="A142" s="27"/>
      <c r="B142" s="28"/>
      <c r="C142" s="124" t="s">
        <v>250</v>
      </c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30" t="s">
        <v>220</v>
      </c>
      <c r="R142" s="30" t="s">
        <v>73</v>
      </c>
      <c r="S142" s="30" t="s">
        <v>251</v>
      </c>
      <c r="T142" s="30" t="s">
        <v>252</v>
      </c>
      <c r="U142" s="30"/>
      <c r="V142" s="30"/>
      <c r="W142" s="30"/>
      <c r="X142" s="42">
        <v>18573245.82</v>
      </c>
      <c r="Y142" s="42">
        <v>18573245.82</v>
      </c>
      <c r="Z142" s="42">
        <v>18598335.95</v>
      </c>
      <c r="AA142" s="42">
        <v>16876880.78</v>
      </c>
      <c r="AB142" s="42">
        <v>17573102.26</v>
      </c>
      <c r="AC142" s="42">
        <v>17573102.26</v>
      </c>
      <c r="AD142" s="42">
        <v>0</v>
      </c>
      <c r="AE142" s="42">
        <v>0</v>
      </c>
      <c r="AF142" s="19" t="s">
        <v>19</v>
      </c>
      <c r="AG142" s="19"/>
      <c r="AH142" s="63">
        <v>18573245.82</v>
      </c>
      <c r="AI142" s="63">
        <v>18598335.95</v>
      </c>
      <c r="AJ142" s="63">
        <v>16876880.78</v>
      </c>
      <c r="AK142" s="85">
        <v>17573102.26</v>
      </c>
      <c r="AL142" s="52"/>
    </row>
    <row r="143" spans="1:38" ht="15" customHeight="1">
      <c r="A143" s="27"/>
      <c r="B143" s="28"/>
      <c r="C143" s="124" t="s">
        <v>219</v>
      </c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30" t="s">
        <v>220</v>
      </c>
      <c r="R143" s="30" t="s">
        <v>73</v>
      </c>
      <c r="S143" s="30" t="s">
        <v>253</v>
      </c>
      <c r="T143" s="30" t="s">
        <v>222</v>
      </c>
      <c r="U143" s="30"/>
      <c r="V143" s="30"/>
      <c r="W143" s="30"/>
      <c r="X143" s="42"/>
      <c r="Y143" s="42"/>
      <c r="Z143" s="42"/>
      <c r="AA143" s="42"/>
      <c r="AB143" s="42"/>
      <c r="AC143" s="42"/>
      <c r="AD143" s="42">
        <v>0</v>
      </c>
      <c r="AE143" s="42">
        <v>0</v>
      </c>
      <c r="AF143" s="19" t="s">
        <v>19</v>
      </c>
      <c r="AG143" s="19"/>
      <c r="AH143" s="63"/>
      <c r="AI143" s="63"/>
      <c r="AJ143" s="63"/>
      <c r="AK143" s="85"/>
      <c r="AL143" s="52"/>
    </row>
    <row r="144" spans="1:38" ht="15" customHeight="1">
      <c r="A144" s="27"/>
      <c r="B144" s="28"/>
      <c r="C144" s="124" t="s">
        <v>219</v>
      </c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30" t="s">
        <v>220</v>
      </c>
      <c r="R144" s="30" t="s">
        <v>73</v>
      </c>
      <c r="S144" s="30" t="s">
        <v>254</v>
      </c>
      <c r="T144" s="30" t="s">
        <v>222</v>
      </c>
      <c r="U144" s="30"/>
      <c r="V144" s="30"/>
      <c r="W144" s="30"/>
      <c r="X144" s="42"/>
      <c r="Y144" s="42"/>
      <c r="Z144" s="42"/>
      <c r="AA144" s="42"/>
      <c r="AB144" s="42"/>
      <c r="AC144" s="42"/>
      <c r="AD144" s="42">
        <v>0</v>
      </c>
      <c r="AE144" s="42">
        <v>0</v>
      </c>
      <c r="AF144" s="19" t="s">
        <v>19</v>
      </c>
      <c r="AG144" s="19"/>
      <c r="AH144" s="63"/>
      <c r="AI144" s="63"/>
      <c r="AJ144" s="63"/>
      <c r="AK144" s="85"/>
      <c r="AL144" s="52"/>
    </row>
    <row r="145" spans="1:38" ht="15" customHeight="1">
      <c r="A145" s="27"/>
      <c r="B145" s="28"/>
      <c r="C145" s="124" t="s">
        <v>219</v>
      </c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30" t="s">
        <v>220</v>
      </c>
      <c r="R145" s="30" t="s">
        <v>73</v>
      </c>
      <c r="S145" s="30" t="s">
        <v>255</v>
      </c>
      <c r="T145" s="30" t="s">
        <v>222</v>
      </c>
      <c r="U145" s="30"/>
      <c r="V145" s="30"/>
      <c r="W145" s="30"/>
      <c r="X145" s="42"/>
      <c r="Y145" s="42"/>
      <c r="Z145" s="42"/>
      <c r="AA145" s="42"/>
      <c r="AB145" s="42"/>
      <c r="AC145" s="42"/>
      <c r="AD145" s="42">
        <v>0</v>
      </c>
      <c r="AE145" s="42">
        <v>0</v>
      </c>
      <c r="AF145" s="19" t="s">
        <v>19</v>
      </c>
      <c r="AG145" s="19"/>
      <c r="AH145" s="63"/>
      <c r="AI145" s="63"/>
      <c r="AJ145" s="63"/>
      <c r="AK145" s="85"/>
      <c r="AL145" s="52"/>
    </row>
    <row r="146" spans="1:38" ht="15" customHeight="1">
      <c r="A146" s="27"/>
      <c r="B146" s="28"/>
      <c r="C146" s="124" t="s">
        <v>219</v>
      </c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30" t="s">
        <v>220</v>
      </c>
      <c r="R146" s="30" t="s">
        <v>73</v>
      </c>
      <c r="S146" s="30" t="s">
        <v>256</v>
      </c>
      <c r="T146" s="30" t="s">
        <v>222</v>
      </c>
      <c r="U146" s="30"/>
      <c r="V146" s="30"/>
      <c r="W146" s="30"/>
      <c r="X146" s="42"/>
      <c r="Y146" s="42"/>
      <c r="Z146" s="42"/>
      <c r="AA146" s="42"/>
      <c r="AB146" s="42"/>
      <c r="AC146" s="42"/>
      <c r="AD146" s="42">
        <v>0</v>
      </c>
      <c r="AE146" s="42">
        <v>0</v>
      </c>
      <c r="AF146" s="19" t="s">
        <v>19</v>
      </c>
      <c r="AG146" s="19"/>
      <c r="AH146" s="63"/>
      <c r="AI146" s="63"/>
      <c r="AJ146" s="63"/>
      <c r="AK146" s="85"/>
      <c r="AL146" s="52"/>
    </row>
    <row r="147" spans="1:38" ht="15" customHeight="1">
      <c r="A147" s="27"/>
      <c r="B147" s="28"/>
      <c r="C147" s="124" t="s">
        <v>219</v>
      </c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30" t="s">
        <v>220</v>
      </c>
      <c r="R147" s="30" t="s">
        <v>73</v>
      </c>
      <c r="S147" s="30" t="s">
        <v>249</v>
      </c>
      <c r="T147" s="30" t="s">
        <v>222</v>
      </c>
      <c r="U147" s="30"/>
      <c r="V147" s="30"/>
      <c r="W147" s="30"/>
      <c r="X147" s="42">
        <v>491566.39</v>
      </c>
      <c r="Y147" s="42">
        <v>491566.39</v>
      </c>
      <c r="Z147" s="42">
        <v>618928</v>
      </c>
      <c r="AA147" s="42">
        <v>618928</v>
      </c>
      <c r="AB147" s="42">
        <v>618928</v>
      </c>
      <c r="AC147" s="42">
        <v>618928</v>
      </c>
      <c r="AD147" s="42">
        <v>0</v>
      </c>
      <c r="AE147" s="42">
        <v>0</v>
      </c>
      <c r="AF147" s="19" t="s">
        <v>19</v>
      </c>
      <c r="AG147" s="19"/>
      <c r="AH147" s="63">
        <v>491566.39</v>
      </c>
      <c r="AI147" s="63">
        <v>618928</v>
      </c>
      <c r="AJ147" s="63">
        <v>618928</v>
      </c>
      <c r="AK147" s="85">
        <v>618928</v>
      </c>
      <c r="AL147" s="52"/>
    </row>
    <row r="148" spans="1:38" ht="15" customHeight="1">
      <c r="A148" s="27"/>
      <c r="B148" s="28"/>
      <c r="C148" s="124" t="s">
        <v>219</v>
      </c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30" t="s">
        <v>220</v>
      </c>
      <c r="R148" s="30" t="s">
        <v>73</v>
      </c>
      <c r="S148" s="30" t="s">
        <v>257</v>
      </c>
      <c r="T148" s="30" t="s">
        <v>222</v>
      </c>
      <c r="U148" s="30"/>
      <c r="V148" s="30"/>
      <c r="W148" s="30"/>
      <c r="X148" s="42">
        <v>147722.5</v>
      </c>
      <c r="Y148" s="42">
        <v>147722.5</v>
      </c>
      <c r="Z148" s="42">
        <v>150000</v>
      </c>
      <c r="AA148" s="42">
        <v>150000</v>
      </c>
      <c r="AB148" s="42">
        <v>150000</v>
      </c>
      <c r="AC148" s="42">
        <v>150000</v>
      </c>
      <c r="AD148" s="42">
        <v>0</v>
      </c>
      <c r="AE148" s="42">
        <v>0</v>
      </c>
      <c r="AF148" s="19" t="s">
        <v>19</v>
      </c>
      <c r="AG148" s="19"/>
      <c r="AH148" s="63">
        <v>147722.5</v>
      </c>
      <c r="AI148" s="63">
        <v>150000</v>
      </c>
      <c r="AJ148" s="63">
        <v>150000</v>
      </c>
      <c r="AK148" s="85">
        <v>150000</v>
      </c>
      <c r="AL148" s="52"/>
    </row>
    <row r="149" spans="1:38" ht="15" customHeight="1">
      <c r="A149" s="27"/>
      <c r="B149" s="28"/>
      <c r="C149" s="124" t="s">
        <v>219</v>
      </c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30" t="s">
        <v>220</v>
      </c>
      <c r="R149" s="30" t="s">
        <v>73</v>
      </c>
      <c r="S149" s="30" t="s">
        <v>258</v>
      </c>
      <c r="T149" s="30" t="s">
        <v>222</v>
      </c>
      <c r="U149" s="30"/>
      <c r="V149" s="30"/>
      <c r="W149" s="30"/>
      <c r="X149" s="42"/>
      <c r="Y149" s="42"/>
      <c r="Z149" s="42"/>
      <c r="AA149" s="42"/>
      <c r="AB149" s="42"/>
      <c r="AC149" s="42"/>
      <c r="AD149" s="42">
        <v>0</v>
      </c>
      <c r="AE149" s="42">
        <v>0</v>
      </c>
      <c r="AF149" s="19" t="s">
        <v>19</v>
      </c>
      <c r="AG149" s="19"/>
      <c r="AH149" s="63"/>
      <c r="AI149" s="63"/>
      <c r="AJ149" s="63"/>
      <c r="AK149" s="85"/>
      <c r="AL149" s="52"/>
    </row>
    <row r="150" spans="1:38" ht="15" customHeight="1">
      <c r="A150" s="27"/>
      <c r="B150" s="28"/>
      <c r="C150" s="124" t="s">
        <v>219</v>
      </c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30" t="s">
        <v>220</v>
      </c>
      <c r="R150" s="30" t="s">
        <v>73</v>
      </c>
      <c r="S150" s="30" t="s">
        <v>431</v>
      </c>
      <c r="T150" s="30" t="s">
        <v>222</v>
      </c>
      <c r="U150" s="30"/>
      <c r="V150" s="30"/>
      <c r="W150" s="30"/>
      <c r="X150" s="42">
        <v>40000</v>
      </c>
      <c r="Y150" s="42">
        <v>40000</v>
      </c>
      <c r="Z150" s="42"/>
      <c r="AA150" s="42"/>
      <c r="AB150" s="42"/>
      <c r="AC150" s="42"/>
      <c r="AD150" s="42"/>
      <c r="AE150" s="42"/>
      <c r="AF150" s="19"/>
      <c r="AG150" s="19"/>
      <c r="AH150" s="63">
        <v>40000</v>
      </c>
      <c r="AI150" s="63"/>
      <c r="AJ150" s="63"/>
      <c r="AK150" s="85"/>
      <c r="AL150" s="52"/>
    </row>
    <row r="151" spans="1:38" ht="15" customHeight="1">
      <c r="A151" s="27"/>
      <c r="B151" s="28"/>
      <c r="C151" s="124" t="s">
        <v>219</v>
      </c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30" t="s">
        <v>220</v>
      </c>
      <c r="R151" s="30" t="s">
        <v>73</v>
      </c>
      <c r="S151" s="30" t="s">
        <v>441</v>
      </c>
      <c r="T151" s="30" t="s">
        <v>222</v>
      </c>
      <c r="U151" s="30"/>
      <c r="V151" s="30"/>
      <c r="W151" s="30"/>
      <c r="X151" s="42">
        <v>450000</v>
      </c>
      <c r="Y151" s="42">
        <v>450000</v>
      </c>
      <c r="Z151" s="42"/>
      <c r="AA151" s="42"/>
      <c r="AB151" s="42"/>
      <c r="AC151" s="42"/>
      <c r="AD151" s="42"/>
      <c r="AE151" s="42"/>
      <c r="AF151" s="19"/>
      <c r="AG151" s="19"/>
      <c r="AH151" s="63">
        <v>450000</v>
      </c>
      <c r="AI151" s="63"/>
      <c r="AJ151" s="63"/>
      <c r="AK151" s="85"/>
      <c r="AL151" s="52"/>
    </row>
    <row r="152" spans="1:38" ht="15" customHeight="1">
      <c r="A152" s="27"/>
      <c r="B152" s="28"/>
      <c r="C152" s="124" t="s">
        <v>219</v>
      </c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30" t="s">
        <v>220</v>
      </c>
      <c r="R152" s="30" t="s">
        <v>73</v>
      </c>
      <c r="S152" s="30" t="s">
        <v>259</v>
      </c>
      <c r="T152" s="30" t="s">
        <v>222</v>
      </c>
      <c r="U152" s="30"/>
      <c r="V152" s="30"/>
      <c r="W152" s="30"/>
      <c r="X152" s="42">
        <v>17400</v>
      </c>
      <c r="Y152" s="42">
        <v>17400</v>
      </c>
      <c r="Z152" s="42"/>
      <c r="AA152" s="42"/>
      <c r="AB152" s="42"/>
      <c r="AC152" s="42"/>
      <c r="AD152" s="42">
        <v>0</v>
      </c>
      <c r="AE152" s="42">
        <v>0</v>
      </c>
      <c r="AF152" s="19" t="s">
        <v>19</v>
      </c>
      <c r="AG152" s="19"/>
      <c r="AH152" s="63">
        <v>17400</v>
      </c>
      <c r="AI152" s="63"/>
      <c r="AJ152" s="63"/>
      <c r="AK152" s="85"/>
      <c r="AL152" s="52"/>
    </row>
    <row r="153" spans="1:38" ht="57.75" customHeight="1">
      <c r="A153" s="19" t="s">
        <v>56</v>
      </c>
      <c r="B153" s="19" t="s">
        <v>57</v>
      </c>
      <c r="C153" s="20" t="s">
        <v>260</v>
      </c>
      <c r="D153" s="21"/>
      <c r="E153" s="22"/>
      <c r="F153" s="22"/>
      <c r="G153" s="22"/>
      <c r="H153" s="23"/>
      <c r="I153" s="23"/>
      <c r="J153" s="23"/>
      <c r="K153" s="23"/>
      <c r="L153" s="23"/>
      <c r="M153" s="23"/>
      <c r="N153" s="23"/>
      <c r="O153" s="22"/>
      <c r="P153" s="24"/>
      <c r="Q153" s="25"/>
      <c r="R153" s="25"/>
      <c r="S153" s="25"/>
      <c r="T153" s="25"/>
      <c r="U153" s="25"/>
      <c r="V153" s="25"/>
      <c r="W153" s="26"/>
      <c r="X153" s="42">
        <v>15535902.56</v>
      </c>
      <c r="Y153" s="42">
        <v>15502485.55</v>
      </c>
      <c r="Z153" s="42">
        <v>1398000</v>
      </c>
      <c r="AA153" s="42"/>
      <c r="AB153" s="42"/>
      <c r="AC153" s="42"/>
      <c r="AD153" s="42">
        <v>0</v>
      </c>
      <c r="AE153" s="42">
        <v>0</v>
      </c>
      <c r="AF153" s="19"/>
      <c r="AG153" s="19"/>
      <c r="AH153" s="63">
        <v>15535902.56</v>
      </c>
      <c r="AI153" s="63">
        <v>1398000</v>
      </c>
      <c r="AJ153" s="63"/>
      <c r="AK153" s="83"/>
      <c r="AL153" s="52"/>
    </row>
    <row r="154" spans="1:38" ht="57.75" customHeight="1">
      <c r="A154" s="27"/>
      <c r="B154" s="28"/>
      <c r="C154" s="29"/>
      <c r="D154" s="30" t="s">
        <v>59</v>
      </c>
      <c r="E154" s="30" t="s">
        <v>60</v>
      </c>
      <c r="F154" s="30" t="s">
        <v>61</v>
      </c>
      <c r="G154" s="30" t="s">
        <v>62</v>
      </c>
      <c r="H154" s="30"/>
      <c r="I154" s="30" t="s">
        <v>19</v>
      </c>
      <c r="J154" s="30" t="s">
        <v>63</v>
      </c>
      <c r="K154" s="30"/>
      <c r="L154" s="30" t="s">
        <v>17</v>
      </c>
      <c r="M154" s="30" t="s">
        <v>209</v>
      </c>
      <c r="N154" s="30"/>
      <c r="O154" s="30" t="s">
        <v>64</v>
      </c>
      <c r="P154" s="30" t="s">
        <v>65</v>
      </c>
      <c r="Q154" s="31"/>
      <c r="R154" s="32"/>
      <c r="S154" s="32"/>
      <c r="T154" s="32"/>
      <c r="U154" s="32"/>
      <c r="V154" s="32"/>
      <c r="W154" s="32"/>
      <c r="X154" s="45"/>
      <c r="Y154" s="46"/>
      <c r="Z154" s="46"/>
      <c r="AA154" s="46"/>
      <c r="AB154" s="46"/>
      <c r="AC154" s="46"/>
      <c r="AD154" s="46"/>
      <c r="AE154" s="47"/>
      <c r="AF154" s="48"/>
      <c r="AG154" s="48"/>
      <c r="AH154" s="84"/>
      <c r="AI154" s="84"/>
      <c r="AJ154" s="84"/>
      <c r="AK154" s="84"/>
      <c r="AL154" s="52"/>
    </row>
    <row r="155" spans="1:38" ht="38.25">
      <c r="A155" s="27"/>
      <c r="B155" s="28"/>
      <c r="C155" s="29"/>
      <c r="D155" s="30" t="s">
        <v>210</v>
      </c>
      <c r="E155" s="30" t="s">
        <v>211</v>
      </c>
      <c r="F155" s="30" t="s">
        <v>212</v>
      </c>
      <c r="G155" s="30" t="s">
        <v>213</v>
      </c>
      <c r="H155" s="30"/>
      <c r="I155" s="30" t="s">
        <v>18</v>
      </c>
      <c r="J155" s="30" t="s">
        <v>21</v>
      </c>
      <c r="K155" s="30"/>
      <c r="L155" s="30"/>
      <c r="M155" s="30"/>
      <c r="N155" s="30"/>
      <c r="O155" s="30" t="s">
        <v>214</v>
      </c>
      <c r="P155" s="30" t="s">
        <v>65</v>
      </c>
      <c r="Q155" s="31"/>
      <c r="R155" s="32"/>
      <c r="S155" s="32"/>
      <c r="T155" s="32"/>
      <c r="U155" s="32"/>
      <c r="V155" s="32"/>
      <c r="W155" s="32"/>
      <c r="X155" s="45"/>
      <c r="Y155" s="46"/>
      <c r="Z155" s="46"/>
      <c r="AA155" s="46"/>
      <c r="AB155" s="46"/>
      <c r="AC155" s="46"/>
      <c r="AD155" s="46"/>
      <c r="AE155" s="47"/>
      <c r="AF155" s="48"/>
      <c r="AG155" s="48"/>
      <c r="AH155" s="84"/>
      <c r="AI155" s="84"/>
      <c r="AJ155" s="84"/>
      <c r="AK155" s="84"/>
      <c r="AL155" s="52"/>
    </row>
    <row r="156" spans="1:38" ht="123" customHeight="1">
      <c r="A156" s="27"/>
      <c r="B156" s="28"/>
      <c r="C156" s="29"/>
      <c r="D156" s="30" t="s">
        <v>100</v>
      </c>
      <c r="E156" s="30" t="s">
        <v>261</v>
      </c>
      <c r="F156" s="30" t="s">
        <v>262</v>
      </c>
      <c r="G156" s="30" t="s">
        <v>263</v>
      </c>
      <c r="H156" s="30" t="s">
        <v>70</v>
      </c>
      <c r="I156" s="30"/>
      <c r="J156" s="30"/>
      <c r="K156" s="30"/>
      <c r="L156" s="30"/>
      <c r="M156" s="30"/>
      <c r="N156" s="30"/>
      <c r="O156" s="30" t="s">
        <v>261</v>
      </c>
      <c r="P156" s="30" t="s">
        <v>65</v>
      </c>
      <c r="Q156" s="31"/>
      <c r="R156" s="32"/>
      <c r="S156" s="32"/>
      <c r="T156" s="32"/>
      <c r="U156" s="32"/>
      <c r="V156" s="32"/>
      <c r="W156" s="32"/>
      <c r="X156" s="45"/>
      <c r="Y156" s="46"/>
      <c r="Z156" s="46"/>
      <c r="AA156" s="46"/>
      <c r="AB156" s="46"/>
      <c r="AC156" s="46"/>
      <c r="AD156" s="46"/>
      <c r="AE156" s="47"/>
      <c r="AF156" s="48"/>
      <c r="AG156" s="48"/>
      <c r="AH156" s="84"/>
      <c r="AI156" s="84"/>
      <c r="AJ156" s="84"/>
      <c r="AK156" s="84"/>
      <c r="AL156" s="52"/>
    </row>
    <row r="157" spans="1:38" ht="183.75" customHeight="1">
      <c r="A157" s="27"/>
      <c r="B157" s="28"/>
      <c r="C157" s="29"/>
      <c r="D157" s="30" t="s">
        <v>104</v>
      </c>
      <c r="E157" s="30" t="s">
        <v>264</v>
      </c>
      <c r="F157" s="30" t="s">
        <v>265</v>
      </c>
      <c r="G157" s="86" t="s">
        <v>266</v>
      </c>
      <c r="H157" s="30" t="s">
        <v>70</v>
      </c>
      <c r="I157" s="30"/>
      <c r="J157" s="30"/>
      <c r="K157" s="30"/>
      <c r="L157" s="30"/>
      <c r="M157" s="30"/>
      <c r="N157" s="30"/>
      <c r="O157" s="30" t="s">
        <v>264</v>
      </c>
      <c r="P157" s="30" t="s">
        <v>65</v>
      </c>
      <c r="Q157" s="31"/>
      <c r="R157" s="32"/>
      <c r="S157" s="32"/>
      <c r="T157" s="32"/>
      <c r="U157" s="32"/>
      <c r="V157" s="32"/>
      <c r="W157" s="32"/>
      <c r="X157" s="45"/>
      <c r="Y157" s="46"/>
      <c r="Z157" s="46"/>
      <c r="AA157" s="46"/>
      <c r="AB157" s="46"/>
      <c r="AC157" s="46"/>
      <c r="AD157" s="46"/>
      <c r="AE157" s="47"/>
      <c r="AF157" s="48"/>
      <c r="AG157" s="48"/>
      <c r="AH157" s="84"/>
      <c r="AI157" s="84"/>
      <c r="AJ157" s="84"/>
      <c r="AK157" s="84"/>
      <c r="AL157" s="52"/>
    </row>
    <row r="158" spans="1:38" ht="15" customHeight="1">
      <c r="A158" s="27"/>
      <c r="B158" s="28"/>
      <c r="C158" s="124" t="s">
        <v>219</v>
      </c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30" t="s">
        <v>220</v>
      </c>
      <c r="R158" s="30" t="s">
        <v>73</v>
      </c>
      <c r="S158" s="30" t="s">
        <v>221</v>
      </c>
      <c r="T158" s="30" t="s">
        <v>222</v>
      </c>
      <c r="U158" s="30"/>
      <c r="V158" s="30"/>
      <c r="W158" s="30"/>
      <c r="X158" s="42"/>
      <c r="Y158" s="42">
        <v>0</v>
      </c>
      <c r="Z158" s="42"/>
      <c r="AA158" s="42"/>
      <c r="AB158" s="42"/>
      <c r="AC158" s="42"/>
      <c r="AD158" s="42">
        <v>0</v>
      </c>
      <c r="AE158" s="42">
        <v>0</v>
      </c>
      <c r="AF158" s="19" t="s">
        <v>19</v>
      </c>
      <c r="AG158" s="19"/>
      <c r="AH158" s="63"/>
      <c r="AI158" s="63"/>
      <c r="AJ158" s="63"/>
      <c r="AK158" s="85"/>
      <c r="AL158" s="52"/>
    </row>
    <row r="159" spans="1:38" ht="15" customHeight="1">
      <c r="A159" s="27"/>
      <c r="B159" s="28"/>
      <c r="C159" s="124" t="s">
        <v>219</v>
      </c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30" t="s">
        <v>220</v>
      </c>
      <c r="R159" s="30" t="s">
        <v>73</v>
      </c>
      <c r="S159" s="30" t="s">
        <v>426</v>
      </c>
      <c r="T159" s="30" t="s">
        <v>222</v>
      </c>
      <c r="U159" s="30"/>
      <c r="V159" s="30"/>
      <c r="W159" s="30"/>
      <c r="X159" s="42">
        <v>15535902.56</v>
      </c>
      <c r="Y159" s="42">
        <v>15502485.55</v>
      </c>
      <c r="Z159" s="42">
        <v>1398000</v>
      </c>
      <c r="AA159" s="42"/>
      <c r="AB159" s="42"/>
      <c r="AC159" s="42"/>
      <c r="AD159" s="42"/>
      <c r="AE159" s="42"/>
      <c r="AF159" s="19"/>
      <c r="AG159" s="19"/>
      <c r="AH159" s="63">
        <v>15535902.56</v>
      </c>
      <c r="AI159" s="63">
        <v>1398000</v>
      </c>
      <c r="AJ159" s="63"/>
      <c r="AK159" s="85"/>
      <c r="AL159" s="52"/>
    </row>
    <row r="160" spans="1:38" ht="15" customHeight="1">
      <c r="A160" s="18"/>
      <c r="B160" s="19" t="s">
        <v>267</v>
      </c>
      <c r="C160" s="136" t="s">
        <v>268</v>
      </c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42">
        <v>74795.4</v>
      </c>
      <c r="Y160" s="42">
        <v>74795.4</v>
      </c>
      <c r="Z160" s="42">
        <v>77000</v>
      </c>
      <c r="AA160" s="42">
        <v>182717.71</v>
      </c>
      <c r="AB160" s="42">
        <v>182717.71</v>
      </c>
      <c r="AC160" s="42">
        <v>182717.71</v>
      </c>
      <c r="AD160" s="42">
        <v>0</v>
      </c>
      <c r="AE160" s="42">
        <v>0</v>
      </c>
      <c r="AF160" s="43"/>
      <c r="AG160" s="43"/>
      <c r="AH160" s="63">
        <v>74795.4</v>
      </c>
      <c r="AI160" s="63">
        <v>77000</v>
      </c>
      <c r="AJ160" s="63">
        <v>182717.71</v>
      </c>
      <c r="AK160" s="83">
        <v>182717.71</v>
      </c>
      <c r="AL160" s="52"/>
    </row>
    <row r="161" spans="1:38" ht="25.5">
      <c r="A161" s="19" t="s">
        <v>56</v>
      </c>
      <c r="B161" s="19" t="s">
        <v>57</v>
      </c>
      <c r="C161" s="20" t="s">
        <v>269</v>
      </c>
      <c r="D161" s="21"/>
      <c r="E161" s="22"/>
      <c r="F161" s="22"/>
      <c r="G161" s="22"/>
      <c r="H161" s="23"/>
      <c r="I161" s="23"/>
      <c r="J161" s="23"/>
      <c r="K161" s="23"/>
      <c r="L161" s="23"/>
      <c r="M161" s="23"/>
      <c r="N161" s="23"/>
      <c r="O161" s="22"/>
      <c r="P161" s="24"/>
      <c r="Q161" s="25"/>
      <c r="R161" s="25"/>
      <c r="S161" s="25"/>
      <c r="T161" s="25"/>
      <c r="U161" s="25"/>
      <c r="V161" s="25"/>
      <c r="W161" s="26"/>
      <c r="X161" s="42">
        <v>74795.4</v>
      </c>
      <c r="Y161" s="42">
        <v>74795.4</v>
      </c>
      <c r="Z161" s="42">
        <v>77000</v>
      </c>
      <c r="AA161" s="42">
        <f>SUM(AA166:AA167)</f>
        <v>182717.71000000002</v>
      </c>
      <c r="AB161" s="42">
        <v>182717.71</v>
      </c>
      <c r="AC161" s="42">
        <v>182717.71</v>
      </c>
      <c r="AD161" s="42">
        <v>0</v>
      </c>
      <c r="AE161" s="42">
        <v>0</v>
      </c>
      <c r="AF161" s="19"/>
      <c r="AG161" s="19"/>
      <c r="AH161" s="63">
        <v>74795.4</v>
      </c>
      <c r="AI161" s="63">
        <v>77000</v>
      </c>
      <c r="AJ161" s="63">
        <v>182717.71000000002</v>
      </c>
      <c r="AK161" s="83">
        <v>182717.71</v>
      </c>
      <c r="AL161" s="52"/>
    </row>
    <row r="162" spans="1:38" ht="61.5" customHeight="1">
      <c r="A162" s="27"/>
      <c r="B162" s="28"/>
      <c r="C162" s="29"/>
      <c r="D162" s="30" t="s">
        <v>59</v>
      </c>
      <c r="E162" s="30" t="s">
        <v>60</v>
      </c>
      <c r="F162" s="30" t="s">
        <v>61</v>
      </c>
      <c r="G162" s="30" t="s">
        <v>62</v>
      </c>
      <c r="H162" s="30"/>
      <c r="I162" s="30" t="s">
        <v>19</v>
      </c>
      <c r="J162" s="30" t="s">
        <v>63</v>
      </c>
      <c r="K162" s="30"/>
      <c r="L162" s="30" t="s">
        <v>17</v>
      </c>
      <c r="M162" s="30" t="s">
        <v>63</v>
      </c>
      <c r="N162" s="30"/>
      <c r="O162" s="30" t="s">
        <v>64</v>
      </c>
      <c r="P162" s="30" t="s">
        <v>65</v>
      </c>
      <c r="Q162" s="31"/>
      <c r="R162" s="32"/>
      <c r="S162" s="32"/>
      <c r="T162" s="32"/>
      <c r="U162" s="32"/>
      <c r="V162" s="32"/>
      <c r="W162" s="32"/>
      <c r="X162" s="45"/>
      <c r="Y162" s="46"/>
      <c r="Z162" s="46"/>
      <c r="AA162" s="46"/>
      <c r="AB162" s="46"/>
      <c r="AC162" s="46"/>
      <c r="AD162" s="46"/>
      <c r="AE162" s="47"/>
      <c r="AF162" s="48"/>
      <c r="AG162" s="48"/>
      <c r="AH162" s="84"/>
      <c r="AI162" s="84"/>
      <c r="AJ162" s="84"/>
      <c r="AK162" s="84"/>
      <c r="AL162" s="52"/>
    </row>
    <row r="163" spans="1:38" ht="46.5" customHeight="1">
      <c r="A163" s="27"/>
      <c r="B163" s="28"/>
      <c r="C163" s="29"/>
      <c r="D163" s="30" t="s">
        <v>59</v>
      </c>
      <c r="E163" s="30" t="s">
        <v>270</v>
      </c>
      <c r="F163" s="30" t="s">
        <v>271</v>
      </c>
      <c r="G163" s="30" t="s">
        <v>272</v>
      </c>
      <c r="H163" s="30"/>
      <c r="I163" s="30"/>
      <c r="J163" s="30" t="s">
        <v>25</v>
      </c>
      <c r="K163" s="30"/>
      <c r="L163" s="30"/>
      <c r="M163" s="30"/>
      <c r="N163" s="30"/>
      <c r="O163" s="30" t="s">
        <v>273</v>
      </c>
      <c r="P163" s="30" t="s">
        <v>65</v>
      </c>
      <c r="Q163" s="31"/>
      <c r="R163" s="32"/>
      <c r="S163" s="32"/>
      <c r="T163" s="32"/>
      <c r="U163" s="32"/>
      <c r="V163" s="32"/>
      <c r="W163" s="32"/>
      <c r="X163" s="45"/>
      <c r="Y163" s="46"/>
      <c r="Z163" s="46"/>
      <c r="AA163" s="46"/>
      <c r="AB163" s="46"/>
      <c r="AC163" s="46"/>
      <c r="AD163" s="46"/>
      <c r="AE163" s="47"/>
      <c r="AF163" s="48"/>
      <c r="AG163" s="48"/>
      <c r="AH163" s="84"/>
      <c r="AI163" s="84"/>
      <c r="AJ163" s="84"/>
      <c r="AK163" s="84"/>
      <c r="AL163" s="52"/>
    </row>
    <row r="164" spans="1:38" ht="121.5" customHeight="1">
      <c r="A164" s="27"/>
      <c r="B164" s="28"/>
      <c r="C164" s="29"/>
      <c r="D164" s="30" t="s">
        <v>274</v>
      </c>
      <c r="E164" s="30" t="s">
        <v>275</v>
      </c>
      <c r="F164" s="30" t="s">
        <v>90</v>
      </c>
      <c r="G164" s="30" t="s">
        <v>276</v>
      </c>
      <c r="H164" s="30" t="s">
        <v>70</v>
      </c>
      <c r="I164" s="30"/>
      <c r="J164" s="30"/>
      <c r="K164" s="30"/>
      <c r="L164" s="30"/>
      <c r="M164" s="30"/>
      <c r="N164" s="30"/>
      <c r="O164" s="30" t="s">
        <v>277</v>
      </c>
      <c r="P164" s="30" t="s">
        <v>65</v>
      </c>
      <c r="Q164" s="31"/>
      <c r="R164" s="32"/>
      <c r="S164" s="32"/>
      <c r="T164" s="32"/>
      <c r="U164" s="32"/>
      <c r="V164" s="32"/>
      <c r="W164" s="32"/>
      <c r="X164" s="45"/>
      <c r="Y164" s="46"/>
      <c r="Z164" s="46"/>
      <c r="AA164" s="46"/>
      <c r="AB164" s="46"/>
      <c r="AC164" s="46"/>
      <c r="AD164" s="46"/>
      <c r="AE164" s="47"/>
      <c r="AF164" s="48"/>
      <c r="AG164" s="48"/>
      <c r="AH164" s="84"/>
      <c r="AI164" s="84"/>
      <c r="AJ164" s="84"/>
      <c r="AK164" s="84"/>
      <c r="AL164" s="52"/>
    </row>
    <row r="165" spans="1:38" ht="60.75" customHeight="1">
      <c r="A165" s="27"/>
      <c r="B165" s="28"/>
      <c r="C165" s="29"/>
      <c r="D165" s="30" t="s">
        <v>66</v>
      </c>
      <c r="E165" s="30" t="s">
        <v>168</v>
      </c>
      <c r="F165" s="30" t="s">
        <v>235</v>
      </c>
      <c r="G165" s="30" t="s">
        <v>236</v>
      </c>
      <c r="H165" s="30" t="s">
        <v>70</v>
      </c>
      <c r="I165" s="30"/>
      <c r="J165" s="30"/>
      <c r="K165" s="30"/>
      <c r="L165" s="30"/>
      <c r="M165" s="30"/>
      <c r="N165" s="30"/>
      <c r="O165" s="30" t="s">
        <v>71</v>
      </c>
      <c r="P165" s="30" t="s">
        <v>443</v>
      </c>
      <c r="Q165" s="31"/>
      <c r="R165" s="32"/>
      <c r="S165" s="32"/>
      <c r="T165" s="32"/>
      <c r="U165" s="32"/>
      <c r="V165" s="32"/>
      <c r="W165" s="32"/>
      <c r="X165" s="45"/>
      <c r="Y165" s="46"/>
      <c r="Z165" s="46"/>
      <c r="AA165" s="46"/>
      <c r="AB165" s="46"/>
      <c r="AC165" s="46"/>
      <c r="AD165" s="46"/>
      <c r="AE165" s="47"/>
      <c r="AF165" s="48"/>
      <c r="AG165" s="48"/>
      <c r="AH165" s="84"/>
      <c r="AI165" s="84"/>
      <c r="AJ165" s="84"/>
      <c r="AK165" s="84"/>
      <c r="AL165" s="52"/>
    </row>
    <row r="166" spans="1:38" ht="15" customHeight="1">
      <c r="A166" s="27"/>
      <c r="B166" s="28"/>
      <c r="C166" s="124" t="s">
        <v>72</v>
      </c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30" t="s">
        <v>27</v>
      </c>
      <c r="R166" s="30" t="s">
        <v>80</v>
      </c>
      <c r="S166" s="30" t="s">
        <v>278</v>
      </c>
      <c r="T166" s="30" t="s">
        <v>76</v>
      </c>
      <c r="U166" s="30"/>
      <c r="V166" s="30"/>
      <c r="W166" s="30"/>
      <c r="X166" s="42">
        <v>74795.4</v>
      </c>
      <c r="Y166" s="42">
        <v>74795.4</v>
      </c>
      <c r="Z166" s="42">
        <v>77000</v>
      </c>
      <c r="AA166" s="42">
        <v>77000</v>
      </c>
      <c r="AB166" s="42">
        <v>77000</v>
      </c>
      <c r="AC166" s="42">
        <v>77000</v>
      </c>
      <c r="AD166" s="42">
        <v>0</v>
      </c>
      <c r="AE166" s="42">
        <v>0</v>
      </c>
      <c r="AF166" s="19" t="s">
        <v>19</v>
      </c>
      <c r="AG166" s="19"/>
      <c r="AH166" s="63">
        <v>74795.4</v>
      </c>
      <c r="AI166" s="63">
        <v>77000</v>
      </c>
      <c r="AJ166" s="63">
        <v>77000</v>
      </c>
      <c r="AK166" s="85">
        <v>77000</v>
      </c>
      <c r="AL166" s="52"/>
    </row>
    <row r="167" spans="1:38" ht="15" customHeight="1">
      <c r="A167" s="27"/>
      <c r="B167" s="28"/>
      <c r="C167" s="124" t="s">
        <v>72</v>
      </c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30" t="s">
        <v>27</v>
      </c>
      <c r="R167" s="30" t="s">
        <v>80</v>
      </c>
      <c r="S167" s="30" t="s">
        <v>279</v>
      </c>
      <c r="T167" s="30" t="s">
        <v>76</v>
      </c>
      <c r="U167" s="30"/>
      <c r="V167" s="30"/>
      <c r="W167" s="30"/>
      <c r="X167" s="42"/>
      <c r="Y167" s="42">
        <v>0</v>
      </c>
      <c r="Z167" s="42"/>
      <c r="AA167" s="42">
        <v>105717.71</v>
      </c>
      <c r="AB167" s="42">
        <v>105717.71</v>
      </c>
      <c r="AC167" s="42">
        <v>105717.71</v>
      </c>
      <c r="AD167" s="42">
        <v>0</v>
      </c>
      <c r="AE167" s="42">
        <v>0</v>
      </c>
      <c r="AF167" s="19" t="s">
        <v>19</v>
      </c>
      <c r="AG167" s="19"/>
      <c r="AH167" s="63"/>
      <c r="AI167" s="63"/>
      <c r="AJ167" s="63">
        <v>105717.71</v>
      </c>
      <c r="AK167" s="85">
        <v>105717.71</v>
      </c>
      <c r="AL167" s="52"/>
    </row>
    <row r="168" spans="1:38" ht="35.25" customHeight="1">
      <c r="A168" s="18"/>
      <c r="B168" s="19" t="s">
        <v>280</v>
      </c>
      <c r="C168" s="176" t="s">
        <v>281</v>
      </c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42">
        <f aca="true" t="shared" si="8" ref="X168:AC168">SUM(X169+X177+X194+X201+X217+X223+X228+X239+X244+X251+X259+X267+X275)</f>
        <v>23400909.770000003</v>
      </c>
      <c r="Y168" s="42">
        <f t="shared" si="8"/>
        <v>22911890.6</v>
      </c>
      <c r="Z168" s="42">
        <f t="shared" si="8"/>
        <v>22022852.610000003</v>
      </c>
      <c r="AA168" s="42">
        <f t="shared" si="8"/>
        <v>15772312.18</v>
      </c>
      <c r="AB168" s="42">
        <f t="shared" si="8"/>
        <v>15772312.18</v>
      </c>
      <c r="AC168" s="42">
        <f t="shared" si="8"/>
        <v>15772312.18</v>
      </c>
      <c r="AD168" s="42">
        <v>0</v>
      </c>
      <c r="AE168" s="42">
        <v>0</v>
      </c>
      <c r="AF168" s="43"/>
      <c r="AG168" s="43"/>
      <c r="AH168" s="63">
        <v>23400909.770000003</v>
      </c>
      <c r="AI168" s="63">
        <v>22022852.610000003</v>
      </c>
      <c r="AJ168" s="63">
        <v>15772312.18</v>
      </c>
      <c r="AK168" s="83">
        <v>15772312.18</v>
      </c>
      <c r="AL168" s="52"/>
    </row>
    <row r="169" spans="1:38" ht="76.5">
      <c r="A169" s="19" t="s">
        <v>56</v>
      </c>
      <c r="B169" s="19" t="s">
        <v>57</v>
      </c>
      <c r="C169" s="20" t="s">
        <v>442</v>
      </c>
      <c r="D169" s="21"/>
      <c r="E169" s="22"/>
      <c r="F169" s="22"/>
      <c r="G169" s="22"/>
      <c r="H169" s="23"/>
      <c r="I169" s="23"/>
      <c r="J169" s="23"/>
      <c r="K169" s="23"/>
      <c r="L169" s="23"/>
      <c r="M169" s="23"/>
      <c r="N169" s="23"/>
      <c r="O169" s="22"/>
      <c r="P169" s="24"/>
      <c r="Q169" s="25"/>
      <c r="R169" s="25"/>
      <c r="S169" s="25"/>
      <c r="T169" s="25"/>
      <c r="U169" s="25"/>
      <c r="V169" s="25"/>
      <c r="W169" s="26"/>
      <c r="X169" s="42">
        <v>0</v>
      </c>
      <c r="Y169" s="42"/>
      <c r="Z169" s="42">
        <v>600000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19"/>
      <c r="AG169" s="19"/>
      <c r="AH169" s="63">
        <v>0</v>
      </c>
      <c r="AI169" s="63">
        <v>600000</v>
      </c>
      <c r="AJ169" s="63">
        <v>0</v>
      </c>
      <c r="AK169" s="83">
        <v>0</v>
      </c>
      <c r="AL169" s="52"/>
    </row>
    <row r="170" spans="1:38" ht="59.25" customHeight="1">
      <c r="A170" s="27"/>
      <c r="B170" s="28"/>
      <c r="C170" s="29"/>
      <c r="D170" s="30" t="s">
        <v>59</v>
      </c>
      <c r="E170" s="30" t="s">
        <v>60</v>
      </c>
      <c r="F170" s="30" t="s">
        <v>61</v>
      </c>
      <c r="G170" s="30" t="s">
        <v>62</v>
      </c>
      <c r="H170" s="30"/>
      <c r="I170" s="30" t="s">
        <v>19</v>
      </c>
      <c r="J170" s="30" t="s">
        <v>63</v>
      </c>
      <c r="K170" s="30"/>
      <c r="L170" s="30" t="s">
        <v>17</v>
      </c>
      <c r="M170" s="30" t="s">
        <v>203</v>
      </c>
      <c r="N170" s="30"/>
      <c r="O170" s="30" t="s">
        <v>64</v>
      </c>
      <c r="P170" s="30" t="s">
        <v>65</v>
      </c>
      <c r="Q170" s="31"/>
      <c r="R170" s="32"/>
      <c r="S170" s="32"/>
      <c r="T170" s="32"/>
      <c r="U170" s="32"/>
      <c r="V170" s="32"/>
      <c r="W170" s="32"/>
      <c r="X170" s="45"/>
      <c r="Y170" s="46"/>
      <c r="Z170" s="46"/>
      <c r="AA170" s="46"/>
      <c r="AB170" s="46"/>
      <c r="AC170" s="46"/>
      <c r="AD170" s="46"/>
      <c r="AE170" s="47"/>
      <c r="AF170" s="48"/>
      <c r="AG170" s="48"/>
      <c r="AH170" s="84"/>
      <c r="AI170" s="84"/>
      <c r="AJ170" s="84"/>
      <c r="AK170" s="84"/>
      <c r="AL170" s="52"/>
    </row>
    <row r="171" spans="1:38" ht="150" customHeight="1">
      <c r="A171" s="27"/>
      <c r="B171" s="28"/>
      <c r="C171" s="29"/>
      <c r="D171" s="30" t="s">
        <v>282</v>
      </c>
      <c r="E171" s="30" t="s">
        <v>283</v>
      </c>
      <c r="F171" s="30" t="s">
        <v>284</v>
      </c>
      <c r="G171" s="86" t="s">
        <v>285</v>
      </c>
      <c r="H171" s="30" t="s">
        <v>70</v>
      </c>
      <c r="I171" s="30"/>
      <c r="J171" s="30"/>
      <c r="K171" s="30"/>
      <c r="L171" s="30"/>
      <c r="M171" s="30"/>
      <c r="N171" s="30"/>
      <c r="O171" s="30" t="s">
        <v>283</v>
      </c>
      <c r="P171" s="30" t="s">
        <v>286</v>
      </c>
      <c r="Q171" s="31"/>
      <c r="R171" s="32"/>
      <c r="S171" s="32"/>
      <c r="T171" s="32"/>
      <c r="U171" s="32"/>
      <c r="V171" s="32"/>
      <c r="W171" s="32"/>
      <c r="X171" s="45"/>
      <c r="Y171" s="46"/>
      <c r="Z171" s="46"/>
      <c r="AA171" s="46"/>
      <c r="AB171" s="46"/>
      <c r="AC171" s="46"/>
      <c r="AD171" s="46"/>
      <c r="AE171" s="47"/>
      <c r="AF171" s="48"/>
      <c r="AG171" s="48"/>
      <c r="AH171" s="84"/>
      <c r="AI171" s="84"/>
      <c r="AJ171" s="84"/>
      <c r="AK171" s="84"/>
      <c r="AL171" s="52"/>
    </row>
    <row r="172" spans="1:38" ht="70.5" customHeight="1">
      <c r="A172" s="27"/>
      <c r="B172" s="28"/>
      <c r="C172" s="29"/>
      <c r="D172" s="30" t="s">
        <v>100</v>
      </c>
      <c r="E172" s="30" t="s">
        <v>287</v>
      </c>
      <c r="F172" s="30" t="s">
        <v>288</v>
      </c>
      <c r="G172" s="30" t="s">
        <v>289</v>
      </c>
      <c r="H172" s="30" t="s">
        <v>70</v>
      </c>
      <c r="I172" s="30"/>
      <c r="J172" s="30"/>
      <c r="K172" s="30"/>
      <c r="L172" s="30"/>
      <c r="M172" s="30"/>
      <c r="N172" s="30"/>
      <c r="O172" s="30" t="s">
        <v>287</v>
      </c>
      <c r="P172" s="30" t="s">
        <v>65</v>
      </c>
      <c r="Q172" s="31"/>
      <c r="R172" s="32"/>
      <c r="S172" s="32"/>
      <c r="T172" s="32"/>
      <c r="U172" s="32"/>
      <c r="V172" s="32"/>
      <c r="W172" s="32"/>
      <c r="X172" s="45"/>
      <c r="Y172" s="46"/>
      <c r="Z172" s="46"/>
      <c r="AA172" s="46"/>
      <c r="AB172" s="46"/>
      <c r="AC172" s="46"/>
      <c r="AD172" s="46"/>
      <c r="AE172" s="47"/>
      <c r="AF172" s="48"/>
      <c r="AG172" s="48"/>
      <c r="AH172" s="84"/>
      <c r="AI172" s="84"/>
      <c r="AJ172" s="84"/>
      <c r="AK172" s="84"/>
      <c r="AL172" s="52"/>
    </row>
    <row r="173" spans="1:38" ht="81" customHeight="1">
      <c r="A173" s="27"/>
      <c r="B173" s="28"/>
      <c r="C173" s="29"/>
      <c r="D173" s="30" t="s">
        <v>66</v>
      </c>
      <c r="E173" s="30" t="s">
        <v>290</v>
      </c>
      <c r="F173" s="30" t="s">
        <v>291</v>
      </c>
      <c r="G173" s="30" t="s">
        <v>292</v>
      </c>
      <c r="H173" s="30" t="s">
        <v>70</v>
      </c>
      <c r="I173" s="30"/>
      <c r="J173" s="30"/>
      <c r="K173" s="30"/>
      <c r="L173" s="30"/>
      <c r="M173" s="30"/>
      <c r="N173" s="30"/>
      <c r="O173" s="30" t="s">
        <v>71</v>
      </c>
      <c r="P173" s="30" t="s">
        <v>443</v>
      </c>
      <c r="Q173" s="31"/>
      <c r="R173" s="32"/>
      <c r="S173" s="32"/>
      <c r="T173" s="32"/>
      <c r="U173" s="32"/>
      <c r="V173" s="32"/>
      <c r="W173" s="32"/>
      <c r="X173" s="45"/>
      <c r="Y173" s="46"/>
      <c r="Z173" s="46"/>
      <c r="AA173" s="46"/>
      <c r="AB173" s="46"/>
      <c r="AC173" s="46"/>
      <c r="AD173" s="46"/>
      <c r="AE173" s="47"/>
      <c r="AF173" s="48"/>
      <c r="AG173" s="48"/>
      <c r="AH173" s="84"/>
      <c r="AI173" s="84"/>
      <c r="AJ173" s="84"/>
      <c r="AK173" s="84"/>
      <c r="AL173" s="52"/>
    </row>
    <row r="174" spans="1:38" ht="134.25" customHeight="1">
      <c r="A174" s="27"/>
      <c r="B174" s="28"/>
      <c r="C174" s="29"/>
      <c r="D174" s="30" t="s">
        <v>100</v>
      </c>
      <c r="E174" s="30" t="s">
        <v>293</v>
      </c>
      <c r="F174" s="30" t="s">
        <v>294</v>
      </c>
      <c r="G174" s="30" t="s">
        <v>295</v>
      </c>
      <c r="H174" s="30" t="s">
        <v>70</v>
      </c>
      <c r="I174" s="30"/>
      <c r="J174" s="30"/>
      <c r="K174" s="30"/>
      <c r="L174" s="30"/>
      <c r="M174" s="30"/>
      <c r="N174" s="30"/>
      <c r="O174" s="30" t="s">
        <v>293</v>
      </c>
      <c r="P174" s="30" t="s">
        <v>65</v>
      </c>
      <c r="Q174" s="31"/>
      <c r="R174" s="32"/>
      <c r="S174" s="32"/>
      <c r="T174" s="32"/>
      <c r="U174" s="32"/>
      <c r="V174" s="32"/>
      <c r="W174" s="32"/>
      <c r="X174" s="45"/>
      <c r="Y174" s="46"/>
      <c r="Z174" s="46"/>
      <c r="AA174" s="46"/>
      <c r="AB174" s="46"/>
      <c r="AC174" s="46"/>
      <c r="AD174" s="46"/>
      <c r="AE174" s="47"/>
      <c r="AF174" s="48"/>
      <c r="AG174" s="48"/>
      <c r="AH174" s="84"/>
      <c r="AI174" s="84"/>
      <c r="AJ174" s="84"/>
      <c r="AK174" s="84"/>
      <c r="AL174" s="52"/>
    </row>
    <row r="175" spans="1:38" ht="121.5" customHeight="1">
      <c r="A175" s="27"/>
      <c r="B175" s="28"/>
      <c r="C175" s="29"/>
      <c r="D175" s="30" t="s">
        <v>104</v>
      </c>
      <c r="E175" s="30" t="s">
        <v>296</v>
      </c>
      <c r="F175" s="30" t="s">
        <v>297</v>
      </c>
      <c r="G175" s="30" t="s">
        <v>298</v>
      </c>
      <c r="H175" s="30" t="s">
        <v>70</v>
      </c>
      <c r="I175" s="30"/>
      <c r="J175" s="30"/>
      <c r="K175" s="30"/>
      <c r="L175" s="30"/>
      <c r="M175" s="30"/>
      <c r="N175" s="30"/>
      <c r="O175" s="30" t="s">
        <v>296</v>
      </c>
      <c r="P175" s="30" t="s">
        <v>65</v>
      </c>
      <c r="Q175" s="31"/>
      <c r="R175" s="32"/>
      <c r="S175" s="32"/>
      <c r="T175" s="32"/>
      <c r="U175" s="32"/>
      <c r="V175" s="32"/>
      <c r="W175" s="32"/>
      <c r="X175" s="45"/>
      <c r="Y175" s="46"/>
      <c r="Z175" s="46"/>
      <c r="AA175" s="46"/>
      <c r="AB175" s="46"/>
      <c r="AC175" s="46"/>
      <c r="AD175" s="46"/>
      <c r="AE175" s="47"/>
      <c r="AF175" s="48"/>
      <c r="AG175" s="48"/>
      <c r="AH175" s="84"/>
      <c r="AI175" s="84"/>
      <c r="AJ175" s="84"/>
      <c r="AK175" s="84"/>
      <c r="AL175" s="52"/>
    </row>
    <row r="176" spans="1:38" ht="15" customHeight="1">
      <c r="A176" s="27"/>
      <c r="B176" s="28"/>
      <c r="C176" s="124" t="s">
        <v>72</v>
      </c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30" t="s">
        <v>79</v>
      </c>
      <c r="R176" s="30" t="s">
        <v>159</v>
      </c>
      <c r="S176" s="30" t="s">
        <v>299</v>
      </c>
      <c r="T176" s="30" t="s">
        <v>76</v>
      </c>
      <c r="U176" s="30"/>
      <c r="V176" s="30"/>
      <c r="W176" s="30"/>
      <c r="X176" s="42">
        <v>0</v>
      </c>
      <c r="Y176" s="42"/>
      <c r="Z176" s="42">
        <v>600000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19"/>
      <c r="AG176" s="19"/>
      <c r="AH176" s="63">
        <v>0</v>
      </c>
      <c r="AI176" s="63">
        <v>600000</v>
      </c>
      <c r="AJ176" s="63">
        <v>0</v>
      </c>
      <c r="AK176" s="85">
        <v>0</v>
      </c>
      <c r="AL176" s="52"/>
    </row>
    <row r="177" spans="1:38" ht="33" customHeight="1">
      <c r="A177" s="19" t="s">
        <v>56</v>
      </c>
      <c r="B177" s="19" t="s">
        <v>57</v>
      </c>
      <c r="C177" s="20" t="s">
        <v>300</v>
      </c>
      <c r="D177" s="21"/>
      <c r="E177" s="22"/>
      <c r="F177" s="22"/>
      <c r="G177" s="22"/>
      <c r="H177" s="23"/>
      <c r="I177" s="23"/>
      <c r="J177" s="23"/>
      <c r="K177" s="23"/>
      <c r="L177" s="23"/>
      <c r="M177" s="23"/>
      <c r="N177" s="23"/>
      <c r="O177" s="22"/>
      <c r="P177" s="24"/>
      <c r="Q177" s="25"/>
      <c r="R177" s="25"/>
      <c r="S177" s="25"/>
      <c r="T177" s="25"/>
      <c r="U177" s="25"/>
      <c r="V177" s="25"/>
      <c r="W177" s="26"/>
      <c r="X177" s="42">
        <f aca="true" t="shared" si="9" ref="X177:AC177">SUM(X181:X193)</f>
        <v>4773064.93</v>
      </c>
      <c r="Y177" s="42">
        <f t="shared" si="9"/>
        <v>4751309.09</v>
      </c>
      <c r="Z177" s="42">
        <f t="shared" si="9"/>
        <v>4127767.59</v>
      </c>
      <c r="AA177" s="42">
        <f t="shared" si="9"/>
        <v>4202882.0600000005</v>
      </c>
      <c r="AB177" s="42">
        <f t="shared" si="9"/>
        <v>4202882.0600000005</v>
      </c>
      <c r="AC177" s="42">
        <f t="shared" si="9"/>
        <v>4202882.0600000005</v>
      </c>
      <c r="AD177" s="42">
        <v>0</v>
      </c>
      <c r="AE177" s="42">
        <v>0</v>
      </c>
      <c r="AF177" s="19"/>
      <c r="AG177" s="19"/>
      <c r="AH177" s="63">
        <v>4773064.93</v>
      </c>
      <c r="AI177" s="63">
        <v>4127767.59</v>
      </c>
      <c r="AJ177" s="63">
        <v>4202882.0600000005</v>
      </c>
      <c r="AK177" s="83">
        <v>4202882.0600000005</v>
      </c>
      <c r="AL177" s="52"/>
    </row>
    <row r="178" spans="1:38" ht="60.75" customHeight="1">
      <c r="A178" s="27"/>
      <c r="B178" s="28"/>
      <c r="C178" s="29"/>
      <c r="D178" s="30" t="s">
        <v>59</v>
      </c>
      <c r="E178" s="30" t="s">
        <v>60</v>
      </c>
      <c r="F178" s="30" t="s">
        <v>61</v>
      </c>
      <c r="G178" s="30" t="s">
        <v>62</v>
      </c>
      <c r="H178" s="30"/>
      <c r="I178" s="30" t="s">
        <v>19</v>
      </c>
      <c r="J178" s="30" t="s">
        <v>63</v>
      </c>
      <c r="K178" s="30"/>
      <c r="L178" s="30" t="s">
        <v>17</v>
      </c>
      <c r="M178" s="30" t="s">
        <v>203</v>
      </c>
      <c r="N178" s="30"/>
      <c r="O178" s="30" t="s">
        <v>64</v>
      </c>
      <c r="P178" s="30" t="s">
        <v>65</v>
      </c>
      <c r="Q178" s="31"/>
      <c r="R178" s="32"/>
      <c r="S178" s="32"/>
      <c r="T178" s="32"/>
      <c r="U178" s="32"/>
      <c r="V178" s="32"/>
      <c r="W178" s="32"/>
      <c r="X178" s="45"/>
      <c r="Y178" s="46"/>
      <c r="Z178" s="46"/>
      <c r="AA178" s="46"/>
      <c r="AB178" s="46"/>
      <c r="AC178" s="46"/>
      <c r="AD178" s="46"/>
      <c r="AE178" s="47"/>
      <c r="AF178" s="48"/>
      <c r="AG178" s="48"/>
      <c r="AH178" s="84"/>
      <c r="AI178" s="84"/>
      <c r="AJ178" s="84"/>
      <c r="AK178" s="84"/>
      <c r="AL178" s="52"/>
    </row>
    <row r="179" spans="1:38" ht="61.5" customHeight="1">
      <c r="A179" s="27"/>
      <c r="B179" s="28"/>
      <c r="C179" s="29"/>
      <c r="D179" s="30" t="s">
        <v>66</v>
      </c>
      <c r="E179" s="30" t="s">
        <v>301</v>
      </c>
      <c r="F179" s="30" t="s">
        <v>302</v>
      </c>
      <c r="G179" s="30" t="s">
        <v>303</v>
      </c>
      <c r="H179" s="30" t="s">
        <v>70</v>
      </c>
      <c r="I179" s="30"/>
      <c r="J179" s="30"/>
      <c r="K179" s="30"/>
      <c r="L179" s="30"/>
      <c r="M179" s="30"/>
      <c r="N179" s="30"/>
      <c r="O179" s="30" t="s">
        <v>301</v>
      </c>
      <c r="P179" s="30" t="s">
        <v>65</v>
      </c>
      <c r="Q179" s="31"/>
      <c r="R179" s="32"/>
      <c r="S179" s="32"/>
      <c r="T179" s="32"/>
      <c r="U179" s="32"/>
      <c r="V179" s="32"/>
      <c r="W179" s="32"/>
      <c r="X179" s="45"/>
      <c r="Y179" s="46"/>
      <c r="Z179" s="46"/>
      <c r="AA179" s="46"/>
      <c r="AB179" s="46"/>
      <c r="AC179" s="46"/>
      <c r="AD179" s="46"/>
      <c r="AE179" s="47"/>
      <c r="AF179" s="48"/>
      <c r="AG179" s="48"/>
      <c r="AH179" s="84"/>
      <c r="AI179" s="84"/>
      <c r="AJ179" s="84"/>
      <c r="AK179" s="84"/>
      <c r="AL179" s="52"/>
    </row>
    <row r="180" spans="1:38" ht="96.75" customHeight="1">
      <c r="A180" s="27"/>
      <c r="B180" s="28"/>
      <c r="C180" s="29"/>
      <c r="D180" s="30" t="s">
        <v>66</v>
      </c>
      <c r="E180" s="30" t="s">
        <v>67</v>
      </c>
      <c r="F180" s="30" t="s">
        <v>68</v>
      </c>
      <c r="G180" s="30" t="s">
        <v>69</v>
      </c>
      <c r="H180" s="30" t="s">
        <v>70</v>
      </c>
      <c r="I180" s="30"/>
      <c r="J180" s="30"/>
      <c r="K180" s="30"/>
      <c r="L180" s="30"/>
      <c r="M180" s="30"/>
      <c r="N180" s="30"/>
      <c r="O180" s="30" t="s">
        <v>71</v>
      </c>
      <c r="P180" s="30" t="s">
        <v>443</v>
      </c>
      <c r="Q180" s="31"/>
      <c r="R180" s="32"/>
      <c r="S180" s="32"/>
      <c r="T180" s="32"/>
      <c r="U180" s="32"/>
      <c r="V180" s="32"/>
      <c r="W180" s="32"/>
      <c r="X180" s="45"/>
      <c r="Y180" s="46"/>
      <c r="Z180" s="46"/>
      <c r="AA180" s="46"/>
      <c r="AB180" s="46"/>
      <c r="AC180" s="46"/>
      <c r="AD180" s="46"/>
      <c r="AE180" s="47"/>
      <c r="AF180" s="48"/>
      <c r="AG180" s="48"/>
      <c r="AH180" s="84"/>
      <c r="AI180" s="84"/>
      <c r="AJ180" s="84"/>
      <c r="AK180" s="84"/>
      <c r="AL180" s="52"/>
    </row>
    <row r="181" spans="1:38" ht="15" customHeight="1">
      <c r="A181" s="27"/>
      <c r="B181" s="28"/>
      <c r="C181" s="124" t="s">
        <v>72</v>
      </c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30" t="s">
        <v>79</v>
      </c>
      <c r="R181" s="30" t="s">
        <v>159</v>
      </c>
      <c r="S181" s="30" t="s">
        <v>304</v>
      </c>
      <c r="T181" s="30" t="s">
        <v>76</v>
      </c>
      <c r="U181" s="30"/>
      <c r="V181" s="30"/>
      <c r="W181" s="30"/>
      <c r="X181" s="42">
        <v>73000</v>
      </c>
      <c r="Y181" s="42">
        <v>73000</v>
      </c>
      <c r="Z181" s="42">
        <v>73000</v>
      </c>
      <c r="AA181" s="42">
        <v>73000</v>
      </c>
      <c r="AB181" s="42">
        <v>73000</v>
      </c>
      <c r="AC181" s="42">
        <v>73000</v>
      </c>
      <c r="AD181" s="42">
        <v>0</v>
      </c>
      <c r="AE181" s="42">
        <v>0</v>
      </c>
      <c r="AF181" s="19" t="s">
        <v>19</v>
      </c>
      <c r="AG181" s="19"/>
      <c r="AH181" s="63">
        <v>73000</v>
      </c>
      <c r="AI181" s="63">
        <v>73000</v>
      </c>
      <c r="AJ181" s="63">
        <v>73000</v>
      </c>
      <c r="AK181" s="85">
        <v>73000</v>
      </c>
      <c r="AL181" s="52"/>
    </row>
    <row r="182" spans="1:38" ht="15" customHeight="1">
      <c r="A182" s="27"/>
      <c r="B182" s="28"/>
      <c r="C182" s="124" t="s">
        <v>72</v>
      </c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30" t="s">
        <v>79</v>
      </c>
      <c r="R182" s="30" t="s">
        <v>159</v>
      </c>
      <c r="S182" s="30" t="s">
        <v>305</v>
      </c>
      <c r="T182" s="30" t="s">
        <v>76</v>
      </c>
      <c r="U182" s="30"/>
      <c r="V182" s="30"/>
      <c r="W182" s="30"/>
      <c r="X182" s="42">
        <v>2928865.28</v>
      </c>
      <c r="Y182" s="42">
        <v>2928848.81</v>
      </c>
      <c r="Z182" s="42">
        <v>2235948.79</v>
      </c>
      <c r="AA182" s="42">
        <v>2500000</v>
      </c>
      <c r="AB182" s="42">
        <v>2500000</v>
      </c>
      <c r="AC182" s="42">
        <v>2500000</v>
      </c>
      <c r="AD182" s="42">
        <v>0</v>
      </c>
      <c r="AE182" s="42">
        <v>0</v>
      </c>
      <c r="AF182" s="19" t="s">
        <v>19</v>
      </c>
      <c r="AG182" s="19"/>
      <c r="AH182" s="63">
        <v>2928865.28</v>
      </c>
      <c r="AI182" s="63">
        <v>2235948.79</v>
      </c>
      <c r="AJ182" s="63">
        <v>2500000</v>
      </c>
      <c r="AK182" s="85">
        <v>2500000</v>
      </c>
      <c r="AL182" s="52"/>
    </row>
    <row r="183" spans="1:38" ht="15" customHeight="1">
      <c r="A183" s="27"/>
      <c r="B183" s="28"/>
      <c r="C183" s="124" t="s">
        <v>72</v>
      </c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30" t="s">
        <v>79</v>
      </c>
      <c r="R183" s="30" t="s">
        <v>159</v>
      </c>
      <c r="S183" s="30" t="s">
        <v>306</v>
      </c>
      <c r="T183" s="30" t="s">
        <v>76</v>
      </c>
      <c r="U183" s="30"/>
      <c r="V183" s="30"/>
      <c r="W183" s="30"/>
      <c r="X183" s="42">
        <v>475193.65</v>
      </c>
      <c r="Y183" s="42">
        <v>458089</v>
      </c>
      <c r="Z183" s="42">
        <v>142242.06</v>
      </c>
      <c r="AA183" s="42">
        <v>142242.06</v>
      </c>
      <c r="AB183" s="42">
        <v>142242.06</v>
      </c>
      <c r="AC183" s="42">
        <v>142242.06</v>
      </c>
      <c r="AD183" s="42">
        <v>0</v>
      </c>
      <c r="AE183" s="42">
        <v>0</v>
      </c>
      <c r="AF183" s="19" t="s">
        <v>19</v>
      </c>
      <c r="AG183" s="19"/>
      <c r="AH183" s="63">
        <v>475193.65</v>
      </c>
      <c r="AI183" s="63">
        <v>142242.06</v>
      </c>
      <c r="AJ183" s="63">
        <v>142242.06</v>
      </c>
      <c r="AK183" s="85">
        <v>142242.06</v>
      </c>
      <c r="AL183" s="52"/>
    </row>
    <row r="184" spans="1:38" ht="15" customHeight="1">
      <c r="A184" s="27"/>
      <c r="B184" s="28"/>
      <c r="C184" s="124" t="s">
        <v>72</v>
      </c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30" t="s">
        <v>79</v>
      </c>
      <c r="R184" s="30" t="s">
        <v>159</v>
      </c>
      <c r="S184" s="30" t="s">
        <v>307</v>
      </c>
      <c r="T184" s="30" t="s">
        <v>76</v>
      </c>
      <c r="U184" s="30"/>
      <c r="V184" s="30"/>
      <c r="W184" s="30"/>
      <c r="X184" s="42"/>
      <c r="Y184" s="42"/>
      <c r="Z184" s="42">
        <v>525000</v>
      </c>
      <c r="AA184" s="42">
        <v>525000</v>
      </c>
      <c r="AB184" s="42">
        <v>525000</v>
      </c>
      <c r="AC184" s="42">
        <v>525000</v>
      </c>
      <c r="AD184" s="42">
        <v>0</v>
      </c>
      <c r="AE184" s="42">
        <v>0</v>
      </c>
      <c r="AF184" s="19" t="s">
        <v>19</v>
      </c>
      <c r="AG184" s="19"/>
      <c r="AH184" s="63"/>
      <c r="AI184" s="63">
        <v>525000</v>
      </c>
      <c r="AJ184" s="63">
        <v>525000</v>
      </c>
      <c r="AK184" s="85">
        <v>525000</v>
      </c>
      <c r="AL184" s="52"/>
    </row>
    <row r="185" spans="1:38" ht="15" customHeight="1">
      <c r="A185" s="27"/>
      <c r="B185" s="28"/>
      <c r="C185" s="124" t="s">
        <v>72</v>
      </c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30" t="s">
        <v>79</v>
      </c>
      <c r="R185" s="30" t="s">
        <v>159</v>
      </c>
      <c r="S185" s="30" t="s">
        <v>308</v>
      </c>
      <c r="T185" s="30" t="s">
        <v>76</v>
      </c>
      <c r="U185" s="30"/>
      <c r="V185" s="30"/>
      <c r="W185" s="30"/>
      <c r="X185" s="42">
        <v>30400</v>
      </c>
      <c r="Y185" s="42">
        <v>30400</v>
      </c>
      <c r="Z185" s="42">
        <v>239800</v>
      </c>
      <c r="AA185" s="42">
        <v>239800</v>
      </c>
      <c r="AB185" s="42">
        <v>239800</v>
      </c>
      <c r="AC185" s="42">
        <v>239800</v>
      </c>
      <c r="AD185" s="42">
        <v>0</v>
      </c>
      <c r="AE185" s="42">
        <v>0</v>
      </c>
      <c r="AF185" s="19" t="s">
        <v>19</v>
      </c>
      <c r="AG185" s="19"/>
      <c r="AH185" s="63">
        <v>30400</v>
      </c>
      <c r="AI185" s="63">
        <v>239800</v>
      </c>
      <c r="AJ185" s="63">
        <v>239800</v>
      </c>
      <c r="AK185" s="85">
        <v>239800</v>
      </c>
      <c r="AL185" s="52"/>
    </row>
    <row r="186" spans="1:38" ht="15" customHeight="1">
      <c r="A186" s="27"/>
      <c r="B186" s="28"/>
      <c r="C186" s="124" t="s">
        <v>72</v>
      </c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30" t="s">
        <v>79</v>
      </c>
      <c r="R186" s="30" t="s">
        <v>159</v>
      </c>
      <c r="S186" s="30" t="s">
        <v>324</v>
      </c>
      <c r="T186" s="30" t="s">
        <v>76</v>
      </c>
      <c r="U186" s="30"/>
      <c r="V186" s="30"/>
      <c r="W186" s="30"/>
      <c r="X186" s="42">
        <v>19440</v>
      </c>
      <c r="Y186" s="42">
        <v>19440</v>
      </c>
      <c r="Z186" s="42"/>
      <c r="AA186" s="42"/>
      <c r="AB186" s="42"/>
      <c r="AC186" s="42"/>
      <c r="AD186" s="42"/>
      <c r="AE186" s="42"/>
      <c r="AF186" s="19"/>
      <c r="AG186" s="19"/>
      <c r="AH186" s="63">
        <v>19440</v>
      </c>
      <c r="AI186" s="63"/>
      <c r="AJ186" s="63"/>
      <c r="AK186" s="85"/>
      <c r="AL186" s="52"/>
    </row>
    <row r="187" spans="1:38" ht="15" customHeight="1">
      <c r="A187" s="27"/>
      <c r="B187" s="28"/>
      <c r="C187" s="124" t="s">
        <v>72</v>
      </c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30" t="s">
        <v>79</v>
      </c>
      <c r="R187" s="30" t="s">
        <v>159</v>
      </c>
      <c r="S187" s="30" t="s">
        <v>309</v>
      </c>
      <c r="T187" s="30" t="s">
        <v>76</v>
      </c>
      <c r="U187" s="30"/>
      <c r="V187" s="30"/>
      <c r="W187" s="30"/>
      <c r="X187" s="42">
        <v>613264.4</v>
      </c>
      <c r="Y187" s="42">
        <v>613264.4</v>
      </c>
      <c r="Z187" s="42">
        <v>200000</v>
      </c>
      <c r="AA187" s="42">
        <v>200000</v>
      </c>
      <c r="AB187" s="42">
        <v>200000</v>
      </c>
      <c r="AC187" s="42">
        <v>200000</v>
      </c>
      <c r="AD187" s="42">
        <v>0</v>
      </c>
      <c r="AE187" s="42">
        <v>0</v>
      </c>
      <c r="AF187" s="19" t="s">
        <v>19</v>
      </c>
      <c r="AG187" s="19"/>
      <c r="AH187" s="63">
        <v>613264.4</v>
      </c>
      <c r="AI187" s="63">
        <v>200000</v>
      </c>
      <c r="AJ187" s="63">
        <v>200000</v>
      </c>
      <c r="AK187" s="85">
        <v>200000</v>
      </c>
      <c r="AL187" s="52"/>
    </row>
    <row r="188" spans="1:38" ht="15" customHeight="1">
      <c r="A188" s="27"/>
      <c r="B188" s="28"/>
      <c r="C188" s="124" t="s">
        <v>72</v>
      </c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30" t="s">
        <v>79</v>
      </c>
      <c r="R188" s="30" t="s">
        <v>159</v>
      </c>
      <c r="S188" s="30" t="s">
        <v>310</v>
      </c>
      <c r="T188" s="30" t="s">
        <v>76</v>
      </c>
      <c r="U188" s="30"/>
      <c r="V188" s="30"/>
      <c r="W188" s="30"/>
      <c r="X188" s="42">
        <v>218000</v>
      </c>
      <c r="Y188" s="42">
        <v>216910</v>
      </c>
      <c r="Z188" s="42">
        <v>218000</v>
      </c>
      <c r="AA188" s="42">
        <v>218000</v>
      </c>
      <c r="AB188" s="42">
        <v>218000</v>
      </c>
      <c r="AC188" s="42">
        <v>218000</v>
      </c>
      <c r="AD188" s="42">
        <v>0</v>
      </c>
      <c r="AE188" s="42">
        <v>0</v>
      </c>
      <c r="AF188" s="19" t="s">
        <v>19</v>
      </c>
      <c r="AG188" s="19"/>
      <c r="AH188" s="63">
        <v>218000</v>
      </c>
      <c r="AI188" s="63">
        <v>218000</v>
      </c>
      <c r="AJ188" s="63">
        <v>218000</v>
      </c>
      <c r="AK188" s="85">
        <v>218000</v>
      </c>
      <c r="AL188" s="52"/>
    </row>
    <row r="189" spans="1:38" ht="15" customHeight="1">
      <c r="A189" s="27"/>
      <c r="B189" s="28"/>
      <c r="C189" s="124" t="s">
        <v>72</v>
      </c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30" t="s">
        <v>79</v>
      </c>
      <c r="R189" s="30" t="s">
        <v>159</v>
      </c>
      <c r="S189" s="30" t="s">
        <v>311</v>
      </c>
      <c r="T189" s="30" t="s">
        <v>76</v>
      </c>
      <c r="U189" s="30"/>
      <c r="V189" s="30"/>
      <c r="W189" s="30"/>
      <c r="X189" s="42">
        <v>86000</v>
      </c>
      <c r="Y189" s="42">
        <v>86000</v>
      </c>
      <c r="Z189" s="42">
        <v>86000</v>
      </c>
      <c r="AA189" s="42">
        <v>86000</v>
      </c>
      <c r="AB189" s="42">
        <v>86000</v>
      </c>
      <c r="AC189" s="42">
        <v>86000</v>
      </c>
      <c r="AD189" s="42">
        <v>0</v>
      </c>
      <c r="AE189" s="42">
        <v>0</v>
      </c>
      <c r="AF189" s="19" t="s">
        <v>19</v>
      </c>
      <c r="AG189" s="19"/>
      <c r="AH189" s="63">
        <v>86000</v>
      </c>
      <c r="AI189" s="63">
        <v>86000</v>
      </c>
      <c r="AJ189" s="63">
        <v>86000</v>
      </c>
      <c r="AK189" s="85">
        <v>86000</v>
      </c>
      <c r="AL189" s="52"/>
    </row>
    <row r="190" spans="1:38" ht="15" customHeight="1">
      <c r="A190" s="27"/>
      <c r="B190" s="28"/>
      <c r="C190" s="124" t="s">
        <v>72</v>
      </c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30" t="s">
        <v>79</v>
      </c>
      <c r="R190" s="30" t="s">
        <v>159</v>
      </c>
      <c r="S190" s="30" t="s">
        <v>440</v>
      </c>
      <c r="T190" s="30" t="s">
        <v>76</v>
      </c>
      <c r="U190" s="30"/>
      <c r="V190" s="30"/>
      <c r="W190" s="30"/>
      <c r="X190" s="42">
        <v>50000</v>
      </c>
      <c r="Y190" s="42">
        <v>50000</v>
      </c>
      <c r="Z190" s="42"/>
      <c r="AA190" s="42"/>
      <c r="AB190" s="42"/>
      <c r="AC190" s="42"/>
      <c r="AD190" s="42"/>
      <c r="AE190" s="42"/>
      <c r="AF190" s="19"/>
      <c r="AG190" s="19"/>
      <c r="AH190" s="63">
        <v>50000</v>
      </c>
      <c r="AI190" s="63"/>
      <c r="AJ190" s="63"/>
      <c r="AK190" s="85"/>
      <c r="AL190" s="52"/>
    </row>
    <row r="191" spans="1:38" ht="15" customHeight="1">
      <c r="A191" s="27"/>
      <c r="B191" s="28"/>
      <c r="C191" s="124" t="s">
        <v>72</v>
      </c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30" t="s">
        <v>79</v>
      </c>
      <c r="R191" s="30" t="s">
        <v>159</v>
      </c>
      <c r="S191" s="30" t="s">
        <v>423</v>
      </c>
      <c r="T191" s="30" t="s">
        <v>76</v>
      </c>
      <c r="U191" s="30"/>
      <c r="V191" s="30"/>
      <c r="W191" s="30"/>
      <c r="X191" s="42">
        <v>158901.6</v>
      </c>
      <c r="Y191" s="42">
        <v>155356.88</v>
      </c>
      <c r="Z191" s="42">
        <v>190000</v>
      </c>
      <c r="AA191" s="42"/>
      <c r="AB191" s="42"/>
      <c r="AC191" s="42"/>
      <c r="AD191" s="42"/>
      <c r="AE191" s="42"/>
      <c r="AF191" s="19"/>
      <c r="AG191" s="19"/>
      <c r="AH191" s="63">
        <v>158901.6</v>
      </c>
      <c r="AI191" s="63">
        <v>190000</v>
      </c>
      <c r="AJ191" s="63"/>
      <c r="AK191" s="85"/>
      <c r="AL191" s="52"/>
    </row>
    <row r="192" spans="1:38" ht="15" customHeight="1">
      <c r="A192" s="27"/>
      <c r="B192" s="28"/>
      <c r="C192" s="124" t="s">
        <v>72</v>
      </c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30" t="s">
        <v>79</v>
      </c>
      <c r="R192" s="30" t="s">
        <v>159</v>
      </c>
      <c r="S192" s="30" t="s">
        <v>312</v>
      </c>
      <c r="T192" s="30" t="s">
        <v>76</v>
      </c>
      <c r="U192" s="30"/>
      <c r="V192" s="30"/>
      <c r="W192" s="30"/>
      <c r="X192" s="42">
        <v>120000</v>
      </c>
      <c r="Y192" s="42">
        <v>120000</v>
      </c>
      <c r="Z192" s="42">
        <v>217776.74</v>
      </c>
      <c r="AA192" s="42">
        <v>218840</v>
      </c>
      <c r="AB192" s="42">
        <v>218840</v>
      </c>
      <c r="AC192" s="42">
        <v>218840</v>
      </c>
      <c r="AD192" s="42">
        <v>0</v>
      </c>
      <c r="AE192" s="42">
        <v>0</v>
      </c>
      <c r="AF192" s="19" t="s">
        <v>19</v>
      </c>
      <c r="AG192" s="19"/>
      <c r="AH192" s="63">
        <v>120000</v>
      </c>
      <c r="AI192" s="63">
        <v>217776.74</v>
      </c>
      <c r="AJ192" s="63">
        <v>218840</v>
      </c>
      <c r="AK192" s="85">
        <v>218840</v>
      </c>
      <c r="AL192" s="52"/>
    </row>
    <row r="193" spans="1:38" ht="15" customHeight="1">
      <c r="A193" s="27"/>
      <c r="B193" s="28"/>
      <c r="C193" s="124" t="s">
        <v>72</v>
      </c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30" t="s">
        <v>79</v>
      </c>
      <c r="R193" s="30" t="s">
        <v>159</v>
      </c>
      <c r="S193" s="30" t="s">
        <v>313</v>
      </c>
      <c r="T193" s="30" t="s">
        <v>76</v>
      </c>
      <c r="U193" s="30"/>
      <c r="V193" s="30"/>
      <c r="W193" s="30"/>
      <c r="X193" s="42"/>
      <c r="Y193" s="42">
        <v>0</v>
      </c>
      <c r="Z193" s="42"/>
      <c r="AA193" s="42"/>
      <c r="AB193" s="42"/>
      <c r="AC193" s="42"/>
      <c r="AD193" s="42">
        <v>0</v>
      </c>
      <c r="AE193" s="42">
        <v>0</v>
      </c>
      <c r="AF193" s="19" t="s">
        <v>19</v>
      </c>
      <c r="AG193" s="19"/>
      <c r="AH193" s="63"/>
      <c r="AI193" s="63"/>
      <c r="AJ193" s="63"/>
      <c r="AK193" s="85"/>
      <c r="AL193" s="52"/>
    </row>
    <row r="194" spans="1:38" ht="44.25" customHeight="1">
      <c r="A194" s="19" t="s">
        <v>56</v>
      </c>
      <c r="B194" s="19" t="s">
        <v>57</v>
      </c>
      <c r="C194" s="20" t="s">
        <v>315</v>
      </c>
      <c r="D194" s="21"/>
      <c r="E194" s="22"/>
      <c r="F194" s="22"/>
      <c r="G194" s="22"/>
      <c r="H194" s="23"/>
      <c r="I194" s="23"/>
      <c r="J194" s="23"/>
      <c r="K194" s="23"/>
      <c r="L194" s="23"/>
      <c r="M194" s="23"/>
      <c r="N194" s="23"/>
      <c r="O194" s="22"/>
      <c r="P194" s="24"/>
      <c r="Q194" s="25"/>
      <c r="R194" s="25"/>
      <c r="S194" s="25"/>
      <c r="T194" s="25"/>
      <c r="U194" s="25"/>
      <c r="V194" s="25"/>
      <c r="W194" s="26"/>
      <c r="X194" s="42"/>
      <c r="Y194" s="42"/>
      <c r="Z194" s="42">
        <v>2021265.28</v>
      </c>
      <c r="AA194" s="42"/>
      <c r="AB194" s="42"/>
      <c r="AC194" s="42"/>
      <c r="AD194" s="42">
        <v>0</v>
      </c>
      <c r="AE194" s="42">
        <v>0</v>
      </c>
      <c r="AF194" s="19"/>
      <c r="AG194" s="19"/>
      <c r="AH194" s="63"/>
      <c r="AI194" s="63">
        <v>2021265.28</v>
      </c>
      <c r="AJ194" s="63"/>
      <c r="AK194" s="83"/>
      <c r="AL194" s="52"/>
    </row>
    <row r="195" spans="1:38" ht="55.5" customHeight="1">
      <c r="A195" s="27"/>
      <c r="B195" s="28"/>
      <c r="C195" s="29"/>
      <c r="D195" s="30" t="s">
        <v>59</v>
      </c>
      <c r="E195" s="30" t="s">
        <v>60</v>
      </c>
      <c r="F195" s="30" t="s">
        <v>61</v>
      </c>
      <c r="G195" s="30" t="s">
        <v>62</v>
      </c>
      <c r="H195" s="30"/>
      <c r="I195" s="30" t="s">
        <v>19</v>
      </c>
      <c r="J195" s="30" t="s">
        <v>63</v>
      </c>
      <c r="K195" s="30"/>
      <c r="L195" s="30" t="s">
        <v>17</v>
      </c>
      <c r="M195" s="30" t="s">
        <v>203</v>
      </c>
      <c r="N195" s="30"/>
      <c r="O195" s="30" t="s">
        <v>64</v>
      </c>
      <c r="P195" s="30" t="s">
        <v>65</v>
      </c>
      <c r="Q195" s="31"/>
      <c r="R195" s="32"/>
      <c r="S195" s="32"/>
      <c r="T195" s="32"/>
      <c r="U195" s="32"/>
      <c r="V195" s="32"/>
      <c r="W195" s="32"/>
      <c r="X195" s="45"/>
      <c r="Y195" s="46"/>
      <c r="Z195" s="46"/>
      <c r="AA195" s="46"/>
      <c r="AB195" s="46"/>
      <c r="AC195" s="46"/>
      <c r="AD195" s="46"/>
      <c r="AE195" s="47"/>
      <c r="AF195" s="48"/>
      <c r="AG195" s="48"/>
      <c r="AH195" s="84"/>
      <c r="AI195" s="84"/>
      <c r="AJ195" s="84"/>
      <c r="AK195" s="84"/>
      <c r="AL195" s="52"/>
    </row>
    <row r="196" spans="1:38" ht="148.5" customHeight="1">
      <c r="A196" s="27"/>
      <c r="B196" s="28"/>
      <c r="C196" s="29"/>
      <c r="D196" s="30" t="s">
        <v>282</v>
      </c>
      <c r="E196" s="30" t="s">
        <v>283</v>
      </c>
      <c r="F196" s="30" t="s">
        <v>284</v>
      </c>
      <c r="G196" s="86" t="s">
        <v>285</v>
      </c>
      <c r="H196" s="30" t="s">
        <v>70</v>
      </c>
      <c r="I196" s="30"/>
      <c r="J196" s="30"/>
      <c r="K196" s="30"/>
      <c r="L196" s="30"/>
      <c r="M196" s="30"/>
      <c r="N196" s="30"/>
      <c r="O196" s="30" t="s">
        <v>283</v>
      </c>
      <c r="P196" s="30" t="s">
        <v>286</v>
      </c>
      <c r="Q196" s="31"/>
      <c r="R196" s="32"/>
      <c r="S196" s="32"/>
      <c r="T196" s="32"/>
      <c r="U196" s="32"/>
      <c r="V196" s="32"/>
      <c r="W196" s="32"/>
      <c r="X196" s="45"/>
      <c r="Y196" s="46"/>
      <c r="Z196" s="46"/>
      <c r="AA196" s="46"/>
      <c r="AB196" s="46"/>
      <c r="AC196" s="46"/>
      <c r="AD196" s="46"/>
      <c r="AE196" s="47"/>
      <c r="AF196" s="48"/>
      <c r="AG196" s="48"/>
      <c r="AH196" s="84"/>
      <c r="AI196" s="84"/>
      <c r="AJ196" s="84"/>
      <c r="AK196" s="84"/>
      <c r="AL196" s="52"/>
    </row>
    <row r="197" spans="1:38" ht="69" customHeight="1">
      <c r="A197" s="27"/>
      <c r="B197" s="28"/>
      <c r="C197" s="29"/>
      <c r="D197" s="30" t="s">
        <v>100</v>
      </c>
      <c r="E197" s="30" t="s">
        <v>287</v>
      </c>
      <c r="F197" s="30" t="s">
        <v>288</v>
      </c>
      <c r="G197" s="30" t="s">
        <v>289</v>
      </c>
      <c r="H197" s="30" t="s">
        <v>70</v>
      </c>
      <c r="I197" s="30"/>
      <c r="J197" s="30"/>
      <c r="K197" s="30"/>
      <c r="L197" s="30"/>
      <c r="M197" s="30"/>
      <c r="N197" s="30"/>
      <c r="O197" s="30" t="s">
        <v>287</v>
      </c>
      <c r="P197" s="30" t="s">
        <v>65</v>
      </c>
      <c r="Q197" s="31"/>
      <c r="R197" s="32"/>
      <c r="S197" s="32"/>
      <c r="T197" s="32"/>
      <c r="U197" s="32"/>
      <c r="V197" s="32"/>
      <c r="W197" s="32"/>
      <c r="X197" s="45"/>
      <c r="Y197" s="46"/>
      <c r="Z197" s="46"/>
      <c r="AA197" s="46"/>
      <c r="AB197" s="46"/>
      <c r="AC197" s="46"/>
      <c r="AD197" s="46"/>
      <c r="AE197" s="47"/>
      <c r="AF197" s="48"/>
      <c r="AG197" s="48"/>
      <c r="AH197" s="84"/>
      <c r="AI197" s="84"/>
      <c r="AJ197" s="84"/>
      <c r="AK197" s="84"/>
      <c r="AL197" s="52"/>
    </row>
    <row r="198" spans="1:38" ht="96.75" customHeight="1">
      <c r="A198" s="27"/>
      <c r="B198" s="28"/>
      <c r="C198" s="29"/>
      <c r="D198" s="30" t="s">
        <v>66</v>
      </c>
      <c r="E198" s="30" t="s">
        <v>290</v>
      </c>
      <c r="F198" s="30" t="s">
        <v>291</v>
      </c>
      <c r="G198" s="30" t="s">
        <v>444</v>
      </c>
      <c r="H198" s="30" t="s">
        <v>70</v>
      </c>
      <c r="I198" s="30"/>
      <c r="J198" s="30"/>
      <c r="K198" s="30"/>
      <c r="L198" s="30"/>
      <c r="M198" s="30"/>
      <c r="N198" s="30"/>
      <c r="O198" s="30" t="s">
        <v>71</v>
      </c>
      <c r="P198" s="30" t="s">
        <v>443</v>
      </c>
      <c r="Q198" s="31"/>
      <c r="R198" s="32"/>
      <c r="S198" s="32"/>
      <c r="T198" s="32"/>
      <c r="U198" s="32"/>
      <c r="V198" s="32"/>
      <c r="W198" s="32"/>
      <c r="X198" s="45"/>
      <c r="Y198" s="46"/>
      <c r="Z198" s="46"/>
      <c r="AA198" s="46"/>
      <c r="AB198" s="46"/>
      <c r="AC198" s="46"/>
      <c r="AD198" s="46"/>
      <c r="AE198" s="47"/>
      <c r="AF198" s="48"/>
      <c r="AG198" s="48"/>
      <c r="AH198" s="84"/>
      <c r="AI198" s="84"/>
      <c r="AJ198" s="84"/>
      <c r="AK198" s="84"/>
      <c r="AL198" s="52"/>
    </row>
    <row r="199" spans="1:38" ht="97.5" customHeight="1">
      <c r="A199" s="27"/>
      <c r="B199" s="28"/>
      <c r="C199" s="29"/>
      <c r="D199" s="30" t="s">
        <v>100</v>
      </c>
      <c r="E199" s="30" t="s">
        <v>316</v>
      </c>
      <c r="F199" s="30" t="s">
        <v>317</v>
      </c>
      <c r="G199" s="30" t="s">
        <v>318</v>
      </c>
      <c r="H199" s="30" t="s">
        <v>70</v>
      </c>
      <c r="I199" s="30"/>
      <c r="J199" s="30"/>
      <c r="K199" s="30"/>
      <c r="L199" s="30"/>
      <c r="M199" s="30"/>
      <c r="N199" s="30"/>
      <c r="O199" s="30" t="s">
        <v>316</v>
      </c>
      <c r="P199" s="30" t="s">
        <v>65</v>
      </c>
      <c r="Q199" s="31"/>
      <c r="R199" s="32"/>
      <c r="S199" s="32"/>
      <c r="T199" s="32"/>
      <c r="U199" s="32"/>
      <c r="V199" s="32"/>
      <c r="W199" s="32"/>
      <c r="X199" s="45"/>
      <c r="Y199" s="46"/>
      <c r="Z199" s="46"/>
      <c r="AA199" s="46"/>
      <c r="AB199" s="46"/>
      <c r="AC199" s="46"/>
      <c r="AD199" s="46"/>
      <c r="AE199" s="47"/>
      <c r="AF199" s="48"/>
      <c r="AG199" s="48"/>
      <c r="AH199" s="84"/>
      <c r="AI199" s="84"/>
      <c r="AJ199" s="84"/>
      <c r="AK199" s="84"/>
      <c r="AL199" s="52"/>
    </row>
    <row r="200" spans="1:38" ht="15" customHeight="1">
      <c r="A200" s="27"/>
      <c r="B200" s="28"/>
      <c r="C200" s="124" t="s">
        <v>72</v>
      </c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30" t="s">
        <v>79</v>
      </c>
      <c r="R200" s="30" t="s">
        <v>159</v>
      </c>
      <c r="S200" s="30" t="s">
        <v>319</v>
      </c>
      <c r="T200" s="30" t="s">
        <v>76</v>
      </c>
      <c r="U200" s="30"/>
      <c r="V200" s="30"/>
      <c r="W200" s="30"/>
      <c r="X200" s="42">
        <v>0</v>
      </c>
      <c r="Y200" s="42"/>
      <c r="Z200" s="42">
        <v>2021265.28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19" t="s">
        <v>19</v>
      </c>
      <c r="AG200" s="19"/>
      <c r="AH200" s="63">
        <v>0</v>
      </c>
      <c r="AI200" s="63">
        <v>2021265.28</v>
      </c>
      <c r="AJ200" s="63">
        <v>0</v>
      </c>
      <c r="AK200" s="85">
        <v>0</v>
      </c>
      <c r="AL200" s="52"/>
    </row>
    <row r="201" spans="1:38" ht="72.75" customHeight="1">
      <c r="A201" s="19" t="s">
        <v>56</v>
      </c>
      <c r="B201" s="19" t="s">
        <v>57</v>
      </c>
      <c r="C201" s="20" t="s">
        <v>320</v>
      </c>
      <c r="D201" s="21"/>
      <c r="E201" s="22"/>
      <c r="F201" s="22"/>
      <c r="G201" s="22"/>
      <c r="H201" s="23"/>
      <c r="I201" s="23"/>
      <c r="J201" s="23"/>
      <c r="K201" s="23"/>
      <c r="L201" s="23"/>
      <c r="M201" s="23"/>
      <c r="N201" s="23"/>
      <c r="O201" s="22"/>
      <c r="P201" s="24"/>
      <c r="Q201" s="25"/>
      <c r="R201" s="25"/>
      <c r="S201" s="25"/>
      <c r="T201" s="25"/>
      <c r="U201" s="25"/>
      <c r="V201" s="25"/>
      <c r="W201" s="26"/>
      <c r="X201" s="42">
        <f aca="true" t="shared" si="10" ref="X201:AC201">SUM(X205:X216)</f>
        <v>3774242.54</v>
      </c>
      <c r="Y201" s="42">
        <f t="shared" si="10"/>
        <v>3755142.1599999997</v>
      </c>
      <c r="Z201" s="42">
        <f t="shared" si="10"/>
        <v>3511660</v>
      </c>
      <c r="AA201" s="42">
        <f t="shared" si="10"/>
        <v>3511660</v>
      </c>
      <c r="AB201" s="42">
        <f t="shared" si="10"/>
        <v>3511660</v>
      </c>
      <c r="AC201" s="42">
        <f t="shared" si="10"/>
        <v>3511660</v>
      </c>
      <c r="AD201" s="42">
        <v>0</v>
      </c>
      <c r="AE201" s="42">
        <v>0</v>
      </c>
      <c r="AF201" s="19"/>
      <c r="AG201" s="19"/>
      <c r="AH201" s="63">
        <v>3774242.54</v>
      </c>
      <c r="AI201" s="63">
        <v>3511660</v>
      </c>
      <c r="AJ201" s="63">
        <v>3511660</v>
      </c>
      <c r="AK201" s="83">
        <v>3511660</v>
      </c>
      <c r="AL201" s="52"/>
    </row>
    <row r="202" spans="1:38" ht="62.25" customHeight="1">
      <c r="A202" s="27"/>
      <c r="B202" s="28"/>
      <c r="C202" s="29"/>
      <c r="D202" s="30" t="s">
        <v>59</v>
      </c>
      <c r="E202" s="30" t="s">
        <v>60</v>
      </c>
      <c r="F202" s="30" t="s">
        <v>61</v>
      </c>
      <c r="G202" s="30" t="s">
        <v>62</v>
      </c>
      <c r="H202" s="30"/>
      <c r="I202" s="30" t="s">
        <v>19</v>
      </c>
      <c r="J202" s="30" t="s">
        <v>63</v>
      </c>
      <c r="K202" s="30"/>
      <c r="L202" s="30" t="s">
        <v>17</v>
      </c>
      <c r="M202" s="30" t="s">
        <v>203</v>
      </c>
      <c r="N202" s="30"/>
      <c r="O202" s="30" t="s">
        <v>64</v>
      </c>
      <c r="P202" s="30" t="s">
        <v>65</v>
      </c>
      <c r="Q202" s="31"/>
      <c r="R202" s="32"/>
      <c r="S202" s="32"/>
      <c r="T202" s="32"/>
      <c r="U202" s="32"/>
      <c r="V202" s="32"/>
      <c r="W202" s="32"/>
      <c r="X202" s="45"/>
      <c r="Y202" s="46"/>
      <c r="Z202" s="46"/>
      <c r="AA202" s="46"/>
      <c r="AB202" s="46"/>
      <c r="AC202" s="46"/>
      <c r="AD202" s="46"/>
      <c r="AE202" s="47"/>
      <c r="AF202" s="48"/>
      <c r="AG202" s="48"/>
      <c r="AH202" s="84"/>
      <c r="AI202" s="84"/>
      <c r="AJ202" s="84"/>
      <c r="AK202" s="84"/>
      <c r="AL202" s="52"/>
    </row>
    <row r="203" spans="1:38" ht="147.75" customHeight="1">
      <c r="A203" s="27"/>
      <c r="B203" s="28"/>
      <c r="C203" s="29"/>
      <c r="D203" s="30" t="s">
        <v>282</v>
      </c>
      <c r="E203" s="30" t="s">
        <v>283</v>
      </c>
      <c r="F203" s="30" t="s">
        <v>284</v>
      </c>
      <c r="G203" s="86" t="s">
        <v>285</v>
      </c>
      <c r="H203" s="30" t="s">
        <v>70</v>
      </c>
      <c r="I203" s="30"/>
      <c r="J203" s="30"/>
      <c r="K203" s="30"/>
      <c r="L203" s="30"/>
      <c r="M203" s="30"/>
      <c r="N203" s="30"/>
      <c r="O203" s="30" t="s">
        <v>283</v>
      </c>
      <c r="P203" s="30" t="s">
        <v>286</v>
      </c>
      <c r="Q203" s="31"/>
      <c r="R203" s="32"/>
      <c r="S203" s="32"/>
      <c r="T203" s="32"/>
      <c r="U203" s="32"/>
      <c r="V203" s="32"/>
      <c r="W203" s="32"/>
      <c r="X203" s="45"/>
      <c r="Y203" s="46"/>
      <c r="Z203" s="46"/>
      <c r="AA203" s="46"/>
      <c r="AB203" s="46"/>
      <c r="AC203" s="46"/>
      <c r="AD203" s="46"/>
      <c r="AE203" s="47"/>
      <c r="AF203" s="48"/>
      <c r="AG203" s="48"/>
      <c r="AH203" s="84"/>
      <c r="AI203" s="84"/>
      <c r="AJ203" s="84"/>
      <c r="AK203" s="84"/>
      <c r="AL203" s="52"/>
    </row>
    <row r="204" spans="1:38" ht="95.25" customHeight="1">
      <c r="A204" s="27"/>
      <c r="B204" s="28"/>
      <c r="C204" s="29"/>
      <c r="D204" s="30" t="s">
        <v>66</v>
      </c>
      <c r="E204" s="30" t="s">
        <v>290</v>
      </c>
      <c r="F204" s="30" t="s">
        <v>291</v>
      </c>
      <c r="G204" s="30" t="s">
        <v>444</v>
      </c>
      <c r="H204" s="30" t="s">
        <v>70</v>
      </c>
      <c r="I204" s="30"/>
      <c r="J204" s="30"/>
      <c r="K204" s="30"/>
      <c r="L204" s="30"/>
      <c r="M204" s="30"/>
      <c r="N204" s="30"/>
      <c r="O204" s="30" t="s">
        <v>71</v>
      </c>
      <c r="P204" s="30" t="s">
        <v>443</v>
      </c>
      <c r="Q204" s="31"/>
      <c r="R204" s="32"/>
      <c r="S204" s="32"/>
      <c r="T204" s="32"/>
      <c r="U204" s="32"/>
      <c r="V204" s="32"/>
      <c r="W204" s="32"/>
      <c r="X204" s="45"/>
      <c r="Y204" s="46"/>
      <c r="Z204" s="46"/>
      <c r="AA204" s="46"/>
      <c r="AB204" s="46"/>
      <c r="AC204" s="46"/>
      <c r="AD204" s="46"/>
      <c r="AE204" s="47"/>
      <c r="AF204" s="48"/>
      <c r="AG204" s="48"/>
      <c r="AH204" s="84"/>
      <c r="AI204" s="84"/>
      <c r="AJ204" s="84"/>
      <c r="AK204" s="84"/>
      <c r="AL204" s="52"/>
    </row>
    <row r="205" spans="1:38" ht="15" customHeight="1">
      <c r="A205" s="27"/>
      <c r="B205" s="28"/>
      <c r="C205" s="124" t="s">
        <v>72</v>
      </c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30" t="s">
        <v>122</v>
      </c>
      <c r="R205" s="30" t="s">
        <v>321</v>
      </c>
      <c r="S205" s="30" t="s">
        <v>322</v>
      </c>
      <c r="T205" s="30" t="s">
        <v>76</v>
      </c>
      <c r="U205" s="30"/>
      <c r="V205" s="30"/>
      <c r="W205" s="30"/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19"/>
      <c r="AG205" s="19"/>
      <c r="AH205" s="63">
        <v>0</v>
      </c>
      <c r="AI205" s="63">
        <v>0</v>
      </c>
      <c r="AJ205" s="63">
        <v>0</v>
      </c>
      <c r="AK205" s="85">
        <v>0</v>
      </c>
      <c r="AL205" s="52"/>
    </row>
    <row r="206" spans="1:38" ht="15" customHeight="1">
      <c r="A206" s="27"/>
      <c r="B206" s="28"/>
      <c r="C206" s="124" t="s">
        <v>72</v>
      </c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30" t="s">
        <v>122</v>
      </c>
      <c r="R206" s="30" t="s">
        <v>321</v>
      </c>
      <c r="S206" s="30" t="s">
        <v>323</v>
      </c>
      <c r="T206" s="30" t="s">
        <v>76</v>
      </c>
      <c r="U206" s="30"/>
      <c r="V206" s="30"/>
      <c r="W206" s="30"/>
      <c r="X206" s="42"/>
      <c r="Y206" s="42"/>
      <c r="Z206" s="42"/>
      <c r="AA206" s="42"/>
      <c r="AB206" s="42"/>
      <c r="AC206" s="42"/>
      <c r="AD206" s="42">
        <v>0</v>
      </c>
      <c r="AE206" s="42">
        <v>0</v>
      </c>
      <c r="AF206" s="19"/>
      <c r="AG206" s="19"/>
      <c r="AH206" s="63"/>
      <c r="AI206" s="63"/>
      <c r="AJ206" s="63"/>
      <c r="AK206" s="85"/>
      <c r="AL206" s="52"/>
    </row>
    <row r="207" spans="1:38" ht="15" customHeight="1">
      <c r="A207" s="27"/>
      <c r="B207" s="28"/>
      <c r="C207" s="124" t="s">
        <v>72</v>
      </c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30" t="s">
        <v>79</v>
      </c>
      <c r="R207" s="30" t="s">
        <v>159</v>
      </c>
      <c r="S207" s="30" t="s">
        <v>324</v>
      </c>
      <c r="T207" s="30" t="s">
        <v>76</v>
      </c>
      <c r="U207" s="30"/>
      <c r="V207" s="30"/>
      <c r="W207" s="30"/>
      <c r="X207" s="42"/>
      <c r="Y207" s="42"/>
      <c r="Z207" s="42"/>
      <c r="AA207" s="42"/>
      <c r="AB207" s="42"/>
      <c r="AC207" s="42"/>
      <c r="AD207" s="42">
        <v>0</v>
      </c>
      <c r="AE207" s="42">
        <v>0</v>
      </c>
      <c r="AF207" s="19"/>
      <c r="AG207" s="19"/>
      <c r="AH207" s="63"/>
      <c r="AI207" s="63"/>
      <c r="AJ207" s="63"/>
      <c r="AK207" s="85"/>
      <c r="AL207" s="52"/>
    </row>
    <row r="208" spans="1:38" ht="15" customHeight="1">
      <c r="A208" s="27"/>
      <c r="B208" s="28"/>
      <c r="C208" s="124" t="s">
        <v>72</v>
      </c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30" t="s">
        <v>79</v>
      </c>
      <c r="R208" s="30" t="s">
        <v>159</v>
      </c>
      <c r="S208" s="30" t="s">
        <v>325</v>
      </c>
      <c r="T208" s="30" t="s">
        <v>76</v>
      </c>
      <c r="U208" s="30"/>
      <c r="V208" s="30"/>
      <c r="W208" s="30"/>
      <c r="X208" s="42">
        <v>3435987.38</v>
      </c>
      <c r="Y208" s="42">
        <v>3435987.38</v>
      </c>
      <c r="Z208" s="42">
        <v>3511660</v>
      </c>
      <c r="AA208" s="42">
        <v>3511660</v>
      </c>
      <c r="AB208" s="42">
        <v>3511660</v>
      </c>
      <c r="AC208" s="42">
        <v>3511660</v>
      </c>
      <c r="AD208" s="42">
        <v>0</v>
      </c>
      <c r="AE208" s="42">
        <v>0</v>
      </c>
      <c r="AF208" s="19"/>
      <c r="AG208" s="19"/>
      <c r="AH208" s="63">
        <v>3435987.38</v>
      </c>
      <c r="AI208" s="63">
        <v>3511660</v>
      </c>
      <c r="AJ208" s="63">
        <v>3511660</v>
      </c>
      <c r="AK208" s="85">
        <v>3511660</v>
      </c>
      <c r="AL208" s="52"/>
    </row>
    <row r="209" spans="1:38" ht="15" customHeight="1">
      <c r="A209" s="27"/>
      <c r="B209" s="28"/>
      <c r="C209" s="124" t="s">
        <v>72</v>
      </c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30" t="s">
        <v>79</v>
      </c>
      <c r="R209" s="30" t="s">
        <v>159</v>
      </c>
      <c r="S209" s="30" t="s">
        <v>326</v>
      </c>
      <c r="T209" s="30" t="s">
        <v>76</v>
      </c>
      <c r="U209" s="30"/>
      <c r="V209" s="30"/>
      <c r="W209" s="30"/>
      <c r="X209" s="42">
        <v>0</v>
      </c>
      <c r="Y209" s="42"/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19"/>
      <c r="AG209" s="19"/>
      <c r="AH209" s="63">
        <v>0</v>
      </c>
      <c r="AI209" s="63">
        <v>0</v>
      </c>
      <c r="AJ209" s="63">
        <v>0</v>
      </c>
      <c r="AK209" s="85">
        <v>0</v>
      </c>
      <c r="AL209" s="52"/>
    </row>
    <row r="210" spans="1:38" ht="15" customHeight="1">
      <c r="A210" s="27"/>
      <c r="B210" s="28"/>
      <c r="C210" s="124" t="s">
        <v>72</v>
      </c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30" t="s">
        <v>79</v>
      </c>
      <c r="R210" s="30" t="s">
        <v>159</v>
      </c>
      <c r="S210" s="30" t="s">
        <v>327</v>
      </c>
      <c r="T210" s="30" t="s">
        <v>76</v>
      </c>
      <c r="U210" s="30"/>
      <c r="V210" s="30"/>
      <c r="W210" s="30"/>
      <c r="X210" s="42">
        <v>0</v>
      </c>
      <c r="Y210" s="42"/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19"/>
      <c r="AG210" s="19"/>
      <c r="AH210" s="63">
        <v>0</v>
      </c>
      <c r="AI210" s="63">
        <v>0</v>
      </c>
      <c r="AJ210" s="63">
        <v>0</v>
      </c>
      <c r="AK210" s="85">
        <v>0</v>
      </c>
      <c r="AL210" s="52"/>
    </row>
    <row r="211" spans="1:38" ht="15" customHeight="1">
      <c r="A211" s="27"/>
      <c r="B211" s="28"/>
      <c r="C211" s="124" t="s">
        <v>72</v>
      </c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30" t="s">
        <v>79</v>
      </c>
      <c r="R211" s="30" t="s">
        <v>159</v>
      </c>
      <c r="S211" s="30" t="s">
        <v>328</v>
      </c>
      <c r="T211" s="30" t="s">
        <v>76</v>
      </c>
      <c r="U211" s="30"/>
      <c r="V211" s="30"/>
      <c r="W211" s="30"/>
      <c r="X211" s="42">
        <v>0</v>
      </c>
      <c r="Y211" s="42"/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19"/>
      <c r="AG211" s="19"/>
      <c r="AH211" s="63">
        <v>0</v>
      </c>
      <c r="AI211" s="63">
        <v>0</v>
      </c>
      <c r="AJ211" s="63">
        <v>0</v>
      </c>
      <c r="AK211" s="85">
        <v>0</v>
      </c>
      <c r="AL211" s="52"/>
    </row>
    <row r="212" spans="1:38" ht="15" customHeight="1">
      <c r="A212" s="27"/>
      <c r="B212" s="28"/>
      <c r="C212" s="124" t="s">
        <v>72</v>
      </c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30" t="s">
        <v>79</v>
      </c>
      <c r="R212" s="30" t="s">
        <v>159</v>
      </c>
      <c r="S212" s="30" t="s">
        <v>313</v>
      </c>
      <c r="T212" s="30" t="s">
        <v>76</v>
      </c>
      <c r="U212" s="30"/>
      <c r="V212" s="30"/>
      <c r="W212" s="30"/>
      <c r="X212" s="42">
        <v>0</v>
      </c>
      <c r="Y212" s="42"/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19"/>
      <c r="AG212" s="19"/>
      <c r="AH212" s="63">
        <v>0</v>
      </c>
      <c r="AI212" s="63">
        <v>0</v>
      </c>
      <c r="AJ212" s="63">
        <v>0</v>
      </c>
      <c r="AK212" s="85">
        <v>0</v>
      </c>
      <c r="AL212" s="52"/>
    </row>
    <row r="213" spans="1:38" ht="15" customHeight="1">
      <c r="A213" s="27"/>
      <c r="B213" s="28"/>
      <c r="C213" s="124" t="s">
        <v>72</v>
      </c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30" t="s">
        <v>79</v>
      </c>
      <c r="R213" s="30" t="s">
        <v>159</v>
      </c>
      <c r="S213" s="30" t="s">
        <v>314</v>
      </c>
      <c r="T213" s="30" t="s">
        <v>76</v>
      </c>
      <c r="U213" s="30"/>
      <c r="V213" s="30"/>
      <c r="W213" s="30"/>
      <c r="X213" s="42">
        <v>80000</v>
      </c>
      <c r="Y213" s="42">
        <v>80000</v>
      </c>
      <c r="Z213" s="42"/>
      <c r="AA213" s="42"/>
      <c r="AB213" s="42"/>
      <c r="AC213" s="42"/>
      <c r="AD213" s="42"/>
      <c r="AE213" s="42"/>
      <c r="AF213" s="19"/>
      <c r="AG213" s="19"/>
      <c r="AH213" s="63">
        <v>80000</v>
      </c>
      <c r="AI213" s="63"/>
      <c r="AJ213" s="63"/>
      <c r="AK213" s="85"/>
      <c r="AL213" s="52"/>
    </row>
    <row r="214" spans="1:38" ht="15" customHeight="1">
      <c r="A214" s="27"/>
      <c r="B214" s="28"/>
      <c r="C214" s="124" t="s">
        <v>72</v>
      </c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30" t="s">
        <v>79</v>
      </c>
      <c r="R214" s="30" t="s">
        <v>159</v>
      </c>
      <c r="S214" s="30" t="s">
        <v>424</v>
      </c>
      <c r="T214" s="30" t="s">
        <v>76</v>
      </c>
      <c r="U214" s="30"/>
      <c r="V214" s="30"/>
      <c r="W214" s="30"/>
      <c r="X214" s="42">
        <v>250080.16</v>
      </c>
      <c r="Y214" s="42">
        <v>230979.78</v>
      </c>
      <c r="Z214" s="42"/>
      <c r="AA214" s="42"/>
      <c r="AB214" s="42"/>
      <c r="AC214" s="42"/>
      <c r="AD214" s="42"/>
      <c r="AE214" s="42"/>
      <c r="AF214" s="19"/>
      <c r="AG214" s="19"/>
      <c r="AH214" s="63">
        <v>250080.16</v>
      </c>
      <c r="AI214" s="63"/>
      <c r="AJ214" s="63"/>
      <c r="AK214" s="85"/>
      <c r="AL214" s="52"/>
    </row>
    <row r="215" spans="1:38" ht="15" customHeight="1">
      <c r="A215" s="27"/>
      <c r="B215" s="28"/>
      <c r="C215" s="124" t="s">
        <v>72</v>
      </c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30" t="s">
        <v>79</v>
      </c>
      <c r="R215" s="30" t="s">
        <v>159</v>
      </c>
      <c r="S215" s="30" t="s">
        <v>425</v>
      </c>
      <c r="T215" s="30" t="s">
        <v>76</v>
      </c>
      <c r="U215" s="30"/>
      <c r="V215" s="30"/>
      <c r="W215" s="30"/>
      <c r="X215" s="42">
        <v>8175</v>
      </c>
      <c r="Y215" s="42">
        <v>8175</v>
      </c>
      <c r="Z215" s="42"/>
      <c r="AA215" s="42"/>
      <c r="AB215" s="42"/>
      <c r="AC215" s="42"/>
      <c r="AD215" s="42"/>
      <c r="AE215" s="42"/>
      <c r="AF215" s="19"/>
      <c r="AG215" s="19"/>
      <c r="AH215" s="63">
        <v>8175</v>
      </c>
      <c r="AI215" s="63"/>
      <c r="AJ215" s="63"/>
      <c r="AK215" s="85"/>
      <c r="AL215" s="52"/>
    </row>
    <row r="216" spans="1:38" ht="15" customHeight="1">
      <c r="A216" s="27"/>
      <c r="B216" s="28"/>
      <c r="C216" s="124" t="s">
        <v>72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30" t="s">
        <v>79</v>
      </c>
      <c r="R216" s="30" t="s">
        <v>159</v>
      </c>
      <c r="S216" s="30" t="s">
        <v>329</v>
      </c>
      <c r="T216" s="30" t="s">
        <v>76</v>
      </c>
      <c r="U216" s="30"/>
      <c r="V216" s="30"/>
      <c r="W216" s="30"/>
      <c r="X216" s="42">
        <v>0</v>
      </c>
      <c r="Y216" s="42"/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19"/>
      <c r="AG216" s="19"/>
      <c r="AH216" s="63">
        <v>0</v>
      </c>
      <c r="AI216" s="63">
        <v>0</v>
      </c>
      <c r="AJ216" s="63">
        <v>0</v>
      </c>
      <c r="AK216" s="85">
        <v>0</v>
      </c>
      <c r="AL216" s="52"/>
    </row>
    <row r="217" spans="1:38" ht="96.75" customHeight="1">
      <c r="A217" s="19" t="s">
        <v>56</v>
      </c>
      <c r="B217" s="19" t="s">
        <v>57</v>
      </c>
      <c r="C217" s="20" t="s">
        <v>330</v>
      </c>
      <c r="D217" s="21"/>
      <c r="E217" s="22"/>
      <c r="F217" s="22"/>
      <c r="G217" s="22"/>
      <c r="H217" s="23"/>
      <c r="I217" s="23"/>
      <c r="J217" s="23"/>
      <c r="K217" s="23"/>
      <c r="L217" s="23"/>
      <c r="M217" s="23"/>
      <c r="N217" s="23"/>
      <c r="O217" s="22"/>
      <c r="P217" s="24"/>
      <c r="Q217" s="25"/>
      <c r="R217" s="25"/>
      <c r="S217" s="25"/>
      <c r="T217" s="25"/>
      <c r="U217" s="25"/>
      <c r="V217" s="25"/>
      <c r="W217" s="26"/>
      <c r="X217" s="42"/>
      <c r="Y217" s="42"/>
      <c r="Z217" s="42"/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19"/>
      <c r="AG217" s="19"/>
      <c r="AH217" s="63"/>
      <c r="AI217" s="63"/>
      <c r="AJ217" s="63">
        <v>0</v>
      </c>
      <c r="AK217" s="83">
        <v>0</v>
      </c>
      <c r="AL217" s="52"/>
    </row>
    <row r="218" spans="1:38" ht="62.25" customHeight="1">
      <c r="A218" s="27"/>
      <c r="B218" s="28"/>
      <c r="C218" s="29"/>
      <c r="D218" s="30" t="s">
        <v>59</v>
      </c>
      <c r="E218" s="30" t="s">
        <v>60</v>
      </c>
      <c r="F218" s="30" t="s">
        <v>61</v>
      </c>
      <c r="G218" s="30" t="s">
        <v>62</v>
      </c>
      <c r="H218" s="30"/>
      <c r="I218" s="30" t="s">
        <v>19</v>
      </c>
      <c r="J218" s="30" t="s">
        <v>63</v>
      </c>
      <c r="K218" s="30"/>
      <c r="L218" s="30" t="s">
        <v>17</v>
      </c>
      <c r="M218" s="30" t="s">
        <v>203</v>
      </c>
      <c r="N218" s="30"/>
      <c r="O218" s="30" t="s">
        <v>64</v>
      </c>
      <c r="P218" s="30" t="s">
        <v>65</v>
      </c>
      <c r="Q218" s="31"/>
      <c r="R218" s="32"/>
      <c r="S218" s="32"/>
      <c r="T218" s="32"/>
      <c r="U218" s="32"/>
      <c r="V218" s="32"/>
      <c r="W218" s="32"/>
      <c r="X218" s="45"/>
      <c r="Y218" s="46"/>
      <c r="Z218" s="46"/>
      <c r="AA218" s="46"/>
      <c r="AB218" s="46"/>
      <c r="AC218" s="46"/>
      <c r="AD218" s="46"/>
      <c r="AE218" s="47"/>
      <c r="AF218" s="48"/>
      <c r="AG218" s="48"/>
      <c r="AH218" s="84"/>
      <c r="AI218" s="84"/>
      <c r="AJ218" s="84"/>
      <c r="AK218" s="84"/>
      <c r="AL218" s="52"/>
    </row>
    <row r="219" spans="1:38" ht="147.75" customHeight="1">
      <c r="A219" s="27"/>
      <c r="B219" s="28"/>
      <c r="C219" s="29"/>
      <c r="D219" s="30" t="s">
        <v>282</v>
      </c>
      <c r="E219" s="30" t="s">
        <v>283</v>
      </c>
      <c r="F219" s="30" t="s">
        <v>284</v>
      </c>
      <c r="G219" s="86" t="s">
        <v>285</v>
      </c>
      <c r="H219" s="30" t="s">
        <v>70</v>
      </c>
      <c r="I219" s="30"/>
      <c r="J219" s="30"/>
      <c r="K219" s="30"/>
      <c r="L219" s="30"/>
      <c r="M219" s="30"/>
      <c r="N219" s="30"/>
      <c r="O219" s="30" t="s">
        <v>283</v>
      </c>
      <c r="P219" s="30" t="s">
        <v>286</v>
      </c>
      <c r="Q219" s="31"/>
      <c r="R219" s="32"/>
      <c r="S219" s="32"/>
      <c r="T219" s="32"/>
      <c r="U219" s="32"/>
      <c r="V219" s="32"/>
      <c r="W219" s="32"/>
      <c r="X219" s="45"/>
      <c r="Y219" s="46"/>
      <c r="Z219" s="46"/>
      <c r="AA219" s="46"/>
      <c r="AB219" s="46"/>
      <c r="AC219" s="46"/>
      <c r="AD219" s="46"/>
      <c r="AE219" s="47"/>
      <c r="AF219" s="48"/>
      <c r="AG219" s="48"/>
      <c r="AH219" s="84"/>
      <c r="AI219" s="84"/>
      <c r="AJ219" s="84"/>
      <c r="AK219" s="84"/>
      <c r="AL219" s="52"/>
    </row>
    <row r="220" spans="1:38" ht="73.5" customHeight="1">
      <c r="A220" s="27"/>
      <c r="B220" s="28"/>
      <c r="C220" s="29"/>
      <c r="D220" s="30" t="s">
        <v>100</v>
      </c>
      <c r="E220" s="30" t="s">
        <v>287</v>
      </c>
      <c r="F220" s="30" t="s">
        <v>288</v>
      </c>
      <c r="G220" s="30" t="s">
        <v>289</v>
      </c>
      <c r="H220" s="30" t="s">
        <v>70</v>
      </c>
      <c r="I220" s="30"/>
      <c r="J220" s="30"/>
      <c r="K220" s="30"/>
      <c r="L220" s="30"/>
      <c r="M220" s="30"/>
      <c r="N220" s="30"/>
      <c r="O220" s="30" t="s">
        <v>287</v>
      </c>
      <c r="P220" s="30" t="s">
        <v>65</v>
      </c>
      <c r="Q220" s="31"/>
      <c r="R220" s="32"/>
      <c r="S220" s="32"/>
      <c r="T220" s="32"/>
      <c r="U220" s="32"/>
      <c r="V220" s="32"/>
      <c r="W220" s="32"/>
      <c r="X220" s="45"/>
      <c r="Y220" s="46"/>
      <c r="Z220" s="46"/>
      <c r="AA220" s="46"/>
      <c r="AB220" s="46"/>
      <c r="AC220" s="46"/>
      <c r="AD220" s="46"/>
      <c r="AE220" s="47"/>
      <c r="AF220" s="48"/>
      <c r="AG220" s="48"/>
      <c r="AH220" s="84"/>
      <c r="AI220" s="84"/>
      <c r="AJ220" s="84"/>
      <c r="AK220" s="84"/>
      <c r="AL220" s="52"/>
    </row>
    <row r="221" spans="1:38" ht="91.5" customHeight="1">
      <c r="A221" s="27"/>
      <c r="B221" s="28"/>
      <c r="C221" s="29"/>
      <c r="D221" s="30" t="s">
        <v>66</v>
      </c>
      <c r="E221" s="30" t="s">
        <v>290</v>
      </c>
      <c r="F221" s="30" t="s">
        <v>291</v>
      </c>
      <c r="G221" s="30" t="s">
        <v>444</v>
      </c>
      <c r="H221" s="30" t="s">
        <v>70</v>
      </c>
      <c r="I221" s="30"/>
      <c r="J221" s="30"/>
      <c r="K221" s="30"/>
      <c r="L221" s="30"/>
      <c r="M221" s="30"/>
      <c r="N221" s="30"/>
      <c r="O221" s="30" t="s">
        <v>71</v>
      </c>
      <c r="P221" s="30" t="s">
        <v>443</v>
      </c>
      <c r="Q221" s="31"/>
      <c r="R221" s="32"/>
      <c r="S221" s="32"/>
      <c r="T221" s="32"/>
      <c r="U221" s="32"/>
      <c r="V221" s="32"/>
      <c r="W221" s="32"/>
      <c r="X221" s="45"/>
      <c r="Y221" s="46"/>
      <c r="Z221" s="46"/>
      <c r="AA221" s="46"/>
      <c r="AB221" s="46"/>
      <c r="AC221" s="46"/>
      <c r="AD221" s="46"/>
      <c r="AE221" s="47"/>
      <c r="AF221" s="48"/>
      <c r="AG221" s="48"/>
      <c r="AH221" s="84"/>
      <c r="AI221" s="84"/>
      <c r="AJ221" s="84"/>
      <c r="AK221" s="84"/>
      <c r="AL221" s="52"/>
    </row>
    <row r="222" spans="1:38" ht="15" customHeight="1">
      <c r="A222" s="27"/>
      <c r="B222" s="28"/>
      <c r="C222" s="124" t="s">
        <v>72</v>
      </c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30" t="s">
        <v>79</v>
      </c>
      <c r="R222" s="30" t="s">
        <v>159</v>
      </c>
      <c r="S222" s="30" t="s">
        <v>331</v>
      </c>
      <c r="T222" s="30" t="s">
        <v>76</v>
      </c>
      <c r="U222" s="30"/>
      <c r="V222" s="30"/>
      <c r="W222" s="30"/>
      <c r="X222" s="42"/>
      <c r="Y222" s="42"/>
      <c r="Z222" s="42"/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19"/>
      <c r="AG222" s="19"/>
      <c r="AH222" s="63"/>
      <c r="AI222" s="63"/>
      <c r="AJ222" s="63">
        <v>0</v>
      </c>
      <c r="AK222" s="85">
        <v>0</v>
      </c>
      <c r="AL222" s="52"/>
    </row>
    <row r="223" spans="1:38" ht="33" customHeight="1">
      <c r="A223" s="19" t="s">
        <v>56</v>
      </c>
      <c r="B223" s="19" t="s">
        <v>57</v>
      </c>
      <c r="C223" s="20" t="s">
        <v>332</v>
      </c>
      <c r="D223" s="21"/>
      <c r="E223" s="22"/>
      <c r="F223" s="22"/>
      <c r="G223" s="22"/>
      <c r="H223" s="23"/>
      <c r="I223" s="23"/>
      <c r="J223" s="23"/>
      <c r="K223" s="23"/>
      <c r="L223" s="23"/>
      <c r="M223" s="23"/>
      <c r="N223" s="23"/>
      <c r="O223" s="22"/>
      <c r="P223" s="24"/>
      <c r="Q223" s="25"/>
      <c r="R223" s="25"/>
      <c r="S223" s="25"/>
      <c r="T223" s="25"/>
      <c r="U223" s="25"/>
      <c r="V223" s="25"/>
      <c r="W223" s="26"/>
      <c r="X223" s="42">
        <f aca="true" t="shared" si="11" ref="X223:AC223">SUM(X227)</f>
        <v>1680767.72</v>
      </c>
      <c r="Y223" s="42">
        <f t="shared" si="11"/>
        <v>1680620.4</v>
      </c>
      <c r="Z223" s="42">
        <f t="shared" si="11"/>
        <v>1857770.12</v>
      </c>
      <c r="AA223" s="42">
        <f t="shared" si="11"/>
        <v>1757770.12</v>
      </c>
      <c r="AB223" s="42">
        <f t="shared" si="11"/>
        <v>1757770.12</v>
      </c>
      <c r="AC223" s="42">
        <f t="shared" si="11"/>
        <v>1757770.12</v>
      </c>
      <c r="AD223" s="42">
        <v>0</v>
      </c>
      <c r="AE223" s="42">
        <v>0</v>
      </c>
      <c r="AF223" s="19"/>
      <c r="AG223" s="19"/>
      <c r="AH223" s="63">
        <v>1680767.72</v>
      </c>
      <c r="AI223" s="63">
        <v>1857770.12</v>
      </c>
      <c r="AJ223" s="63">
        <v>1757770.12</v>
      </c>
      <c r="AK223" s="83">
        <v>1757770.12</v>
      </c>
      <c r="AL223" s="52"/>
    </row>
    <row r="224" spans="1:38" ht="63" customHeight="1">
      <c r="A224" s="27"/>
      <c r="B224" s="28"/>
      <c r="C224" s="29"/>
      <c r="D224" s="30" t="s">
        <v>59</v>
      </c>
      <c r="E224" s="30" t="s">
        <v>60</v>
      </c>
      <c r="F224" s="30" t="s">
        <v>61</v>
      </c>
      <c r="G224" s="30" t="s">
        <v>62</v>
      </c>
      <c r="H224" s="30"/>
      <c r="I224" s="30" t="s">
        <v>19</v>
      </c>
      <c r="J224" s="30" t="s">
        <v>63</v>
      </c>
      <c r="K224" s="30"/>
      <c r="L224" s="30" t="s">
        <v>17</v>
      </c>
      <c r="M224" s="30" t="s">
        <v>203</v>
      </c>
      <c r="N224" s="30"/>
      <c r="O224" s="30" t="s">
        <v>64</v>
      </c>
      <c r="P224" s="30" t="s">
        <v>65</v>
      </c>
      <c r="Q224" s="31"/>
      <c r="R224" s="32"/>
      <c r="S224" s="32"/>
      <c r="T224" s="32"/>
      <c r="U224" s="32"/>
      <c r="V224" s="32"/>
      <c r="W224" s="32"/>
      <c r="X224" s="45"/>
      <c r="Y224" s="46"/>
      <c r="Z224" s="46"/>
      <c r="AA224" s="46"/>
      <c r="AB224" s="46"/>
      <c r="AC224" s="46"/>
      <c r="AD224" s="46"/>
      <c r="AE224" s="47"/>
      <c r="AF224" s="48"/>
      <c r="AG224" s="48"/>
      <c r="AH224" s="84"/>
      <c r="AI224" s="84"/>
      <c r="AJ224" s="84"/>
      <c r="AK224" s="84"/>
      <c r="AL224" s="52"/>
    </row>
    <row r="225" spans="1:38" ht="57.75" customHeight="1">
      <c r="A225" s="27"/>
      <c r="B225" s="28"/>
      <c r="C225" s="29"/>
      <c r="D225" s="30" t="s">
        <v>66</v>
      </c>
      <c r="E225" s="30" t="s">
        <v>301</v>
      </c>
      <c r="F225" s="30" t="s">
        <v>302</v>
      </c>
      <c r="G225" s="30" t="s">
        <v>303</v>
      </c>
      <c r="H225" s="30" t="s">
        <v>70</v>
      </c>
      <c r="I225" s="30"/>
      <c r="J225" s="30"/>
      <c r="K225" s="30"/>
      <c r="L225" s="30"/>
      <c r="M225" s="30"/>
      <c r="N225" s="30"/>
      <c r="O225" s="30" t="s">
        <v>301</v>
      </c>
      <c r="P225" s="30" t="s">
        <v>65</v>
      </c>
      <c r="Q225" s="31"/>
      <c r="R225" s="32"/>
      <c r="S225" s="32"/>
      <c r="T225" s="32"/>
      <c r="U225" s="32"/>
      <c r="V225" s="32"/>
      <c r="W225" s="32"/>
      <c r="X225" s="45"/>
      <c r="Y225" s="46"/>
      <c r="Z225" s="46"/>
      <c r="AA225" s="46"/>
      <c r="AB225" s="46"/>
      <c r="AC225" s="46"/>
      <c r="AD225" s="46"/>
      <c r="AE225" s="47"/>
      <c r="AF225" s="48"/>
      <c r="AG225" s="48"/>
      <c r="AH225" s="84"/>
      <c r="AI225" s="84"/>
      <c r="AJ225" s="84"/>
      <c r="AK225" s="84"/>
      <c r="AL225" s="52"/>
    </row>
    <row r="226" spans="1:38" ht="96.75" customHeight="1">
      <c r="A226" s="27"/>
      <c r="B226" s="28"/>
      <c r="C226" s="29"/>
      <c r="D226" s="30" t="s">
        <v>66</v>
      </c>
      <c r="E226" s="30" t="s">
        <v>67</v>
      </c>
      <c r="F226" s="30" t="s">
        <v>68</v>
      </c>
      <c r="G226" s="30" t="s">
        <v>69</v>
      </c>
      <c r="H226" s="30" t="s">
        <v>70</v>
      </c>
      <c r="I226" s="30"/>
      <c r="J226" s="30"/>
      <c r="K226" s="30"/>
      <c r="L226" s="30"/>
      <c r="M226" s="30"/>
      <c r="N226" s="30"/>
      <c r="O226" s="30" t="s">
        <v>71</v>
      </c>
      <c r="P226" s="30" t="s">
        <v>443</v>
      </c>
      <c r="Q226" s="31"/>
      <c r="R226" s="32"/>
      <c r="S226" s="32"/>
      <c r="T226" s="32"/>
      <c r="U226" s="32"/>
      <c r="V226" s="32"/>
      <c r="W226" s="32"/>
      <c r="X226" s="45"/>
      <c r="Y226" s="46"/>
      <c r="Z226" s="46"/>
      <c r="AA226" s="46"/>
      <c r="AB226" s="46"/>
      <c r="AC226" s="46"/>
      <c r="AD226" s="46"/>
      <c r="AE226" s="47"/>
      <c r="AF226" s="48"/>
      <c r="AG226" s="48"/>
      <c r="AH226" s="84"/>
      <c r="AI226" s="84"/>
      <c r="AJ226" s="84"/>
      <c r="AK226" s="84"/>
      <c r="AL226" s="52"/>
    </row>
    <row r="227" spans="1:38" ht="15" customHeight="1">
      <c r="A227" s="27"/>
      <c r="B227" s="28"/>
      <c r="C227" s="124" t="s">
        <v>72</v>
      </c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30" t="s">
        <v>79</v>
      </c>
      <c r="R227" s="30" t="s">
        <v>159</v>
      </c>
      <c r="S227" s="30" t="s">
        <v>333</v>
      </c>
      <c r="T227" s="30" t="s">
        <v>76</v>
      </c>
      <c r="U227" s="30"/>
      <c r="V227" s="30"/>
      <c r="W227" s="30"/>
      <c r="X227" s="42">
        <v>1680767.72</v>
      </c>
      <c r="Y227" s="42">
        <v>1680620.4</v>
      </c>
      <c r="Z227" s="42">
        <v>1857770.12</v>
      </c>
      <c r="AA227" s="42">
        <v>1757770.12</v>
      </c>
      <c r="AB227" s="42">
        <v>1757770.12</v>
      </c>
      <c r="AC227" s="42">
        <v>1757770.12</v>
      </c>
      <c r="AD227" s="42">
        <v>0</v>
      </c>
      <c r="AE227" s="42">
        <v>0</v>
      </c>
      <c r="AF227" s="19"/>
      <c r="AG227" s="19"/>
      <c r="AH227" s="63">
        <v>1680767.72</v>
      </c>
      <c r="AI227" s="63">
        <v>1857770.12</v>
      </c>
      <c r="AJ227" s="63">
        <v>1757770.12</v>
      </c>
      <c r="AK227" s="85">
        <v>1757770.12</v>
      </c>
      <c r="AL227" s="52"/>
    </row>
    <row r="228" spans="1:38" ht="20.25" customHeight="1">
      <c r="A228" s="19" t="s">
        <v>56</v>
      </c>
      <c r="B228" s="19" t="s">
        <v>57</v>
      </c>
      <c r="C228" s="20" t="s">
        <v>334</v>
      </c>
      <c r="D228" s="21"/>
      <c r="E228" s="22"/>
      <c r="F228" s="22"/>
      <c r="G228" s="22"/>
      <c r="H228" s="23"/>
      <c r="I228" s="23"/>
      <c r="J228" s="23"/>
      <c r="K228" s="23"/>
      <c r="L228" s="23"/>
      <c r="M228" s="23"/>
      <c r="N228" s="23"/>
      <c r="O228" s="22"/>
      <c r="P228" s="24"/>
      <c r="Q228" s="25"/>
      <c r="R228" s="25"/>
      <c r="S228" s="25"/>
      <c r="T228" s="25"/>
      <c r="U228" s="25"/>
      <c r="V228" s="25"/>
      <c r="W228" s="26"/>
      <c r="X228" s="42">
        <f aca="true" t="shared" si="12" ref="X228:AC228">SUM(X232:X238)</f>
        <v>9937258.98</v>
      </c>
      <c r="Y228" s="42">
        <f t="shared" si="12"/>
        <v>9489243.35</v>
      </c>
      <c r="Z228" s="42">
        <f t="shared" si="12"/>
        <v>9904389.620000001</v>
      </c>
      <c r="AA228" s="42">
        <f t="shared" si="12"/>
        <v>6300000</v>
      </c>
      <c r="AB228" s="42">
        <f t="shared" si="12"/>
        <v>6300000</v>
      </c>
      <c r="AC228" s="42">
        <f t="shared" si="12"/>
        <v>6300000</v>
      </c>
      <c r="AD228" s="42">
        <v>0</v>
      </c>
      <c r="AE228" s="42">
        <v>0</v>
      </c>
      <c r="AF228" s="19"/>
      <c r="AG228" s="19"/>
      <c r="AH228" s="63">
        <v>9937258.98</v>
      </c>
      <c r="AI228" s="63">
        <v>9904389.620000001</v>
      </c>
      <c r="AJ228" s="63">
        <v>6300000</v>
      </c>
      <c r="AK228" s="83">
        <v>6300000</v>
      </c>
      <c r="AL228" s="52"/>
    </row>
    <row r="229" spans="1:38" ht="57.75" customHeight="1">
      <c r="A229" s="27"/>
      <c r="B229" s="28"/>
      <c r="C229" s="29"/>
      <c r="D229" s="30" t="s">
        <v>59</v>
      </c>
      <c r="E229" s="30" t="s">
        <v>60</v>
      </c>
      <c r="F229" s="30" t="s">
        <v>61</v>
      </c>
      <c r="G229" s="30" t="s">
        <v>62</v>
      </c>
      <c r="H229" s="30"/>
      <c r="I229" s="30" t="s">
        <v>19</v>
      </c>
      <c r="J229" s="30" t="s">
        <v>63</v>
      </c>
      <c r="K229" s="30"/>
      <c r="L229" s="30" t="s">
        <v>17</v>
      </c>
      <c r="M229" s="30" t="s">
        <v>203</v>
      </c>
      <c r="N229" s="30"/>
      <c r="O229" s="30" t="s">
        <v>64</v>
      </c>
      <c r="P229" s="30" t="s">
        <v>65</v>
      </c>
      <c r="Q229" s="31"/>
      <c r="R229" s="32"/>
      <c r="S229" s="32"/>
      <c r="T229" s="32"/>
      <c r="U229" s="32"/>
      <c r="V229" s="32"/>
      <c r="W229" s="32"/>
      <c r="X229" s="45"/>
      <c r="Y229" s="46"/>
      <c r="Z229" s="46"/>
      <c r="AA229" s="46"/>
      <c r="AB229" s="46"/>
      <c r="AC229" s="46"/>
      <c r="AD229" s="46"/>
      <c r="AE229" s="47"/>
      <c r="AF229" s="48"/>
      <c r="AG229" s="48"/>
      <c r="AH229" s="84"/>
      <c r="AI229" s="84"/>
      <c r="AJ229" s="84"/>
      <c r="AK229" s="84"/>
      <c r="AL229" s="52"/>
    </row>
    <row r="230" spans="1:38" ht="57.75" customHeight="1">
      <c r="A230" s="27"/>
      <c r="B230" s="28"/>
      <c r="C230" s="29"/>
      <c r="D230" s="30" t="s">
        <v>66</v>
      </c>
      <c r="E230" s="30" t="s">
        <v>301</v>
      </c>
      <c r="F230" s="30" t="s">
        <v>302</v>
      </c>
      <c r="G230" s="30" t="s">
        <v>303</v>
      </c>
      <c r="H230" s="30" t="s">
        <v>70</v>
      </c>
      <c r="I230" s="30"/>
      <c r="J230" s="30"/>
      <c r="K230" s="30"/>
      <c r="L230" s="30"/>
      <c r="M230" s="30"/>
      <c r="N230" s="30"/>
      <c r="O230" s="30" t="s">
        <v>301</v>
      </c>
      <c r="P230" s="30" t="s">
        <v>65</v>
      </c>
      <c r="Q230" s="31"/>
      <c r="R230" s="32"/>
      <c r="S230" s="32"/>
      <c r="T230" s="32"/>
      <c r="U230" s="32"/>
      <c r="V230" s="32"/>
      <c r="W230" s="32"/>
      <c r="X230" s="45"/>
      <c r="Y230" s="46"/>
      <c r="Z230" s="46"/>
      <c r="AA230" s="46"/>
      <c r="AB230" s="46"/>
      <c r="AC230" s="46"/>
      <c r="AD230" s="46"/>
      <c r="AE230" s="47"/>
      <c r="AF230" s="48"/>
      <c r="AG230" s="48"/>
      <c r="AH230" s="84"/>
      <c r="AI230" s="84"/>
      <c r="AJ230" s="84"/>
      <c r="AK230" s="84"/>
      <c r="AL230" s="52"/>
    </row>
    <row r="231" spans="1:38" ht="99.75" customHeight="1">
      <c r="A231" s="27"/>
      <c r="B231" s="28"/>
      <c r="C231" s="29"/>
      <c r="D231" s="30" t="s">
        <v>66</v>
      </c>
      <c r="E231" s="30" t="s">
        <v>67</v>
      </c>
      <c r="F231" s="30" t="s">
        <v>68</v>
      </c>
      <c r="G231" s="30" t="s">
        <v>69</v>
      </c>
      <c r="H231" s="30" t="s">
        <v>70</v>
      </c>
      <c r="I231" s="30"/>
      <c r="J231" s="30"/>
      <c r="K231" s="30"/>
      <c r="L231" s="30"/>
      <c r="M231" s="30"/>
      <c r="N231" s="30"/>
      <c r="O231" s="30" t="s">
        <v>71</v>
      </c>
      <c r="P231" s="30" t="s">
        <v>443</v>
      </c>
      <c r="Q231" s="31"/>
      <c r="R231" s="32"/>
      <c r="S231" s="32"/>
      <c r="T231" s="32"/>
      <c r="U231" s="32"/>
      <c r="V231" s="32"/>
      <c r="W231" s="32"/>
      <c r="X231" s="45"/>
      <c r="Y231" s="46"/>
      <c r="Z231" s="46"/>
      <c r="AA231" s="46"/>
      <c r="AB231" s="46"/>
      <c r="AC231" s="46"/>
      <c r="AD231" s="46"/>
      <c r="AE231" s="47"/>
      <c r="AF231" s="48"/>
      <c r="AG231" s="48"/>
      <c r="AH231" s="84"/>
      <c r="AI231" s="84"/>
      <c r="AJ231" s="84"/>
      <c r="AK231" s="84"/>
      <c r="AL231" s="52"/>
    </row>
    <row r="232" spans="1:38" ht="15" customHeight="1">
      <c r="A232" s="27"/>
      <c r="B232" s="28"/>
      <c r="C232" s="124" t="s">
        <v>72</v>
      </c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30" t="s">
        <v>79</v>
      </c>
      <c r="R232" s="30" t="s">
        <v>159</v>
      </c>
      <c r="S232" s="30" t="s">
        <v>335</v>
      </c>
      <c r="T232" s="30" t="s">
        <v>76</v>
      </c>
      <c r="U232" s="30"/>
      <c r="V232" s="30"/>
      <c r="W232" s="30"/>
      <c r="X232" s="42">
        <v>1095767.56</v>
      </c>
      <c r="Y232" s="42">
        <v>1095767.56</v>
      </c>
      <c r="Z232" s="42">
        <v>1273793.59</v>
      </c>
      <c r="AA232" s="42">
        <v>450000</v>
      </c>
      <c r="AB232" s="42">
        <v>450000</v>
      </c>
      <c r="AC232" s="42">
        <v>450000</v>
      </c>
      <c r="AD232" s="42">
        <v>0</v>
      </c>
      <c r="AE232" s="42">
        <v>0</v>
      </c>
      <c r="AF232" s="19" t="s">
        <v>19</v>
      </c>
      <c r="AG232" s="19"/>
      <c r="AH232" s="63">
        <v>1095767.56</v>
      </c>
      <c r="AI232" s="63">
        <v>1273793.59</v>
      </c>
      <c r="AJ232" s="63">
        <v>450000</v>
      </c>
      <c r="AK232" s="85">
        <v>450000</v>
      </c>
      <c r="AL232" s="52"/>
    </row>
    <row r="233" spans="1:38" ht="15" customHeight="1">
      <c r="A233" s="27"/>
      <c r="B233" s="28"/>
      <c r="C233" s="124" t="s">
        <v>88</v>
      </c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30" t="s">
        <v>79</v>
      </c>
      <c r="R233" s="30" t="s">
        <v>159</v>
      </c>
      <c r="S233" s="30" t="s">
        <v>335</v>
      </c>
      <c r="T233" s="30" t="s">
        <v>90</v>
      </c>
      <c r="U233" s="30"/>
      <c r="V233" s="30"/>
      <c r="W233" s="30"/>
      <c r="X233" s="42">
        <v>72850.41</v>
      </c>
      <c r="Y233" s="42">
        <v>72850.16</v>
      </c>
      <c r="Z233" s="42"/>
      <c r="AA233" s="42"/>
      <c r="AB233" s="42"/>
      <c r="AC233" s="42"/>
      <c r="AD233" s="42">
        <v>0</v>
      </c>
      <c r="AE233" s="42">
        <v>0</v>
      </c>
      <c r="AF233" s="19" t="s">
        <v>19</v>
      </c>
      <c r="AG233" s="19"/>
      <c r="AH233" s="63">
        <v>72850.41</v>
      </c>
      <c r="AI233" s="63"/>
      <c r="AJ233" s="63"/>
      <c r="AK233" s="85"/>
      <c r="AL233" s="52"/>
    </row>
    <row r="234" spans="1:38" ht="15" customHeight="1">
      <c r="A234" s="27"/>
      <c r="B234" s="28"/>
      <c r="C234" s="180" t="s">
        <v>434</v>
      </c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2"/>
      <c r="Q234" s="30" t="s">
        <v>79</v>
      </c>
      <c r="R234" s="30" t="s">
        <v>159</v>
      </c>
      <c r="S234" s="30" t="s">
        <v>432</v>
      </c>
      <c r="T234" s="30" t="s">
        <v>433</v>
      </c>
      <c r="U234" s="30"/>
      <c r="V234" s="30"/>
      <c r="W234" s="30"/>
      <c r="X234" s="42">
        <v>697459.6</v>
      </c>
      <c r="Y234" s="42">
        <v>697459.6</v>
      </c>
      <c r="Z234" s="42"/>
      <c r="AA234" s="42"/>
      <c r="AB234" s="42"/>
      <c r="AC234" s="42"/>
      <c r="AD234" s="42"/>
      <c r="AE234" s="42"/>
      <c r="AF234" s="19"/>
      <c r="AG234" s="19"/>
      <c r="AH234" s="63">
        <v>697459.6</v>
      </c>
      <c r="AI234" s="63"/>
      <c r="AJ234" s="63"/>
      <c r="AK234" s="85"/>
      <c r="AL234" s="52"/>
    </row>
    <row r="235" spans="1:38" ht="15" customHeight="1">
      <c r="A235" s="27"/>
      <c r="B235" s="28"/>
      <c r="C235" s="124" t="s">
        <v>72</v>
      </c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30" t="s">
        <v>79</v>
      </c>
      <c r="R235" s="30" t="s">
        <v>159</v>
      </c>
      <c r="S235" s="30" t="s">
        <v>336</v>
      </c>
      <c r="T235" s="30" t="s">
        <v>76</v>
      </c>
      <c r="U235" s="30"/>
      <c r="V235" s="30"/>
      <c r="W235" s="30"/>
      <c r="X235" s="42"/>
      <c r="Y235" s="42"/>
      <c r="Z235" s="42"/>
      <c r="AA235" s="42"/>
      <c r="AB235" s="42"/>
      <c r="AC235" s="42"/>
      <c r="AD235" s="42">
        <v>0</v>
      </c>
      <c r="AE235" s="42">
        <v>0</v>
      </c>
      <c r="AF235" s="19" t="s">
        <v>19</v>
      </c>
      <c r="AG235" s="19"/>
      <c r="AH235" s="63"/>
      <c r="AI235" s="63"/>
      <c r="AJ235" s="63"/>
      <c r="AK235" s="85"/>
      <c r="AL235" s="52"/>
    </row>
    <row r="236" spans="1:38" ht="15" customHeight="1">
      <c r="A236" s="27"/>
      <c r="B236" s="28"/>
      <c r="C236" s="124" t="s">
        <v>72</v>
      </c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30" t="s">
        <v>79</v>
      </c>
      <c r="R236" s="30" t="s">
        <v>159</v>
      </c>
      <c r="S236" s="30" t="s">
        <v>337</v>
      </c>
      <c r="T236" s="30" t="s">
        <v>76</v>
      </c>
      <c r="U236" s="30"/>
      <c r="V236" s="30"/>
      <c r="W236" s="30"/>
      <c r="X236" s="42">
        <v>2121778.3</v>
      </c>
      <c r="Y236" s="42">
        <v>2120778.3</v>
      </c>
      <c r="Z236" s="42">
        <v>2200000</v>
      </c>
      <c r="AA236" s="42">
        <v>900000</v>
      </c>
      <c r="AB236" s="42">
        <v>900000</v>
      </c>
      <c r="AC236" s="42">
        <v>900000</v>
      </c>
      <c r="AD236" s="42">
        <v>0</v>
      </c>
      <c r="AE236" s="42">
        <v>0</v>
      </c>
      <c r="AF236" s="19" t="s">
        <v>19</v>
      </c>
      <c r="AG236" s="19"/>
      <c r="AH236" s="63">
        <v>2121778.3</v>
      </c>
      <c r="AI236" s="63">
        <v>2200000</v>
      </c>
      <c r="AJ236" s="63">
        <v>900000</v>
      </c>
      <c r="AK236" s="85">
        <v>900000</v>
      </c>
      <c r="AL236" s="52"/>
    </row>
    <row r="237" spans="1:38" ht="15" customHeight="1">
      <c r="A237" s="27"/>
      <c r="B237" s="28"/>
      <c r="C237" s="124" t="s">
        <v>72</v>
      </c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30" t="s">
        <v>79</v>
      </c>
      <c r="R237" s="30" t="s">
        <v>159</v>
      </c>
      <c r="S237" s="30" t="s">
        <v>338</v>
      </c>
      <c r="T237" s="30" t="s">
        <v>76</v>
      </c>
      <c r="U237" s="30"/>
      <c r="V237" s="30"/>
      <c r="W237" s="30"/>
      <c r="X237" s="42">
        <v>646104</v>
      </c>
      <c r="Y237" s="42">
        <v>646104</v>
      </c>
      <c r="Z237" s="42">
        <v>650000</v>
      </c>
      <c r="AA237" s="42">
        <v>650000</v>
      </c>
      <c r="AB237" s="42">
        <v>650000</v>
      </c>
      <c r="AC237" s="42">
        <v>650000</v>
      </c>
      <c r="AD237" s="42">
        <v>0</v>
      </c>
      <c r="AE237" s="42">
        <v>0</v>
      </c>
      <c r="AF237" s="19" t="s">
        <v>19</v>
      </c>
      <c r="AG237" s="19"/>
      <c r="AH237" s="63">
        <v>646104</v>
      </c>
      <c r="AI237" s="63">
        <v>650000</v>
      </c>
      <c r="AJ237" s="63">
        <v>650000</v>
      </c>
      <c r="AK237" s="85">
        <v>650000</v>
      </c>
      <c r="AL237" s="52"/>
    </row>
    <row r="238" spans="1:38" ht="15" customHeight="1">
      <c r="A238" s="27"/>
      <c r="B238" s="28"/>
      <c r="C238" s="124" t="s">
        <v>88</v>
      </c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30" t="s">
        <v>79</v>
      </c>
      <c r="R238" s="30" t="s">
        <v>159</v>
      </c>
      <c r="S238" s="30" t="s">
        <v>339</v>
      </c>
      <c r="T238" s="30" t="s">
        <v>90</v>
      </c>
      <c r="U238" s="30"/>
      <c r="V238" s="30"/>
      <c r="W238" s="30"/>
      <c r="X238" s="42">
        <v>5303299.11</v>
      </c>
      <c r="Y238" s="42">
        <v>4856283.73</v>
      </c>
      <c r="Z238" s="42">
        <v>5780596.03</v>
      </c>
      <c r="AA238" s="42">
        <v>4300000</v>
      </c>
      <c r="AB238" s="42">
        <v>4300000</v>
      </c>
      <c r="AC238" s="42">
        <v>4300000</v>
      </c>
      <c r="AD238" s="42">
        <v>0</v>
      </c>
      <c r="AE238" s="42">
        <v>0</v>
      </c>
      <c r="AF238" s="19" t="s">
        <v>19</v>
      </c>
      <c r="AG238" s="19"/>
      <c r="AH238" s="63">
        <v>5303299.11</v>
      </c>
      <c r="AI238" s="63">
        <v>5780596.03</v>
      </c>
      <c r="AJ238" s="63">
        <v>4300000</v>
      </c>
      <c r="AK238" s="85">
        <v>4300000</v>
      </c>
      <c r="AL238" s="52"/>
    </row>
    <row r="239" spans="1:38" ht="16.5" customHeight="1">
      <c r="A239" s="19" t="s">
        <v>56</v>
      </c>
      <c r="B239" s="19" t="s">
        <v>57</v>
      </c>
      <c r="C239" s="20" t="s">
        <v>340</v>
      </c>
      <c r="D239" s="21"/>
      <c r="E239" s="22"/>
      <c r="F239" s="22"/>
      <c r="G239" s="22"/>
      <c r="H239" s="23"/>
      <c r="I239" s="23"/>
      <c r="J239" s="23"/>
      <c r="K239" s="23"/>
      <c r="L239" s="23"/>
      <c r="M239" s="23"/>
      <c r="N239" s="23"/>
      <c r="O239" s="22"/>
      <c r="P239" s="24"/>
      <c r="Q239" s="25"/>
      <c r="R239" s="25"/>
      <c r="S239" s="25"/>
      <c r="T239" s="25"/>
      <c r="U239" s="25"/>
      <c r="V239" s="25"/>
      <c r="W239" s="26"/>
      <c r="X239" s="42">
        <v>0</v>
      </c>
      <c r="Y239" s="42"/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19"/>
      <c r="AG239" s="19"/>
      <c r="AH239" s="63">
        <v>0</v>
      </c>
      <c r="AI239" s="63">
        <v>0</v>
      </c>
      <c r="AJ239" s="63">
        <v>0</v>
      </c>
      <c r="AK239" s="83">
        <v>0</v>
      </c>
      <c r="AL239" s="52"/>
    </row>
    <row r="240" spans="1:38" ht="60.75" customHeight="1">
      <c r="A240" s="27"/>
      <c r="B240" s="28"/>
      <c r="C240" s="29"/>
      <c r="D240" s="30" t="s">
        <v>59</v>
      </c>
      <c r="E240" s="30" t="s">
        <v>60</v>
      </c>
      <c r="F240" s="30" t="s">
        <v>61</v>
      </c>
      <c r="G240" s="30" t="s">
        <v>62</v>
      </c>
      <c r="H240" s="30"/>
      <c r="I240" s="30" t="s">
        <v>19</v>
      </c>
      <c r="J240" s="30" t="s">
        <v>63</v>
      </c>
      <c r="K240" s="30"/>
      <c r="L240" s="30" t="s">
        <v>17</v>
      </c>
      <c r="M240" s="30" t="s">
        <v>203</v>
      </c>
      <c r="N240" s="30"/>
      <c r="O240" s="30" t="s">
        <v>64</v>
      </c>
      <c r="P240" s="30" t="s">
        <v>65</v>
      </c>
      <c r="Q240" s="31"/>
      <c r="R240" s="32"/>
      <c r="S240" s="32"/>
      <c r="T240" s="32"/>
      <c r="U240" s="32"/>
      <c r="V240" s="32"/>
      <c r="W240" s="32"/>
      <c r="X240" s="45"/>
      <c r="Y240" s="46"/>
      <c r="Z240" s="46"/>
      <c r="AA240" s="46"/>
      <c r="AB240" s="46"/>
      <c r="AC240" s="46"/>
      <c r="AD240" s="46"/>
      <c r="AE240" s="47"/>
      <c r="AF240" s="48"/>
      <c r="AG240" s="48"/>
      <c r="AH240" s="84"/>
      <c r="AI240" s="84"/>
      <c r="AJ240" s="84"/>
      <c r="AK240" s="84"/>
      <c r="AL240" s="52"/>
    </row>
    <row r="241" spans="1:38" ht="60.75" customHeight="1">
      <c r="A241" s="27"/>
      <c r="B241" s="28"/>
      <c r="C241" s="29"/>
      <c r="D241" s="30" t="s">
        <v>66</v>
      </c>
      <c r="E241" s="30" t="s">
        <v>301</v>
      </c>
      <c r="F241" s="30" t="s">
        <v>302</v>
      </c>
      <c r="G241" s="30" t="s">
        <v>303</v>
      </c>
      <c r="H241" s="30" t="s">
        <v>70</v>
      </c>
      <c r="I241" s="30"/>
      <c r="J241" s="30"/>
      <c r="K241" s="30"/>
      <c r="L241" s="30"/>
      <c r="M241" s="30"/>
      <c r="N241" s="30"/>
      <c r="O241" s="30" t="s">
        <v>301</v>
      </c>
      <c r="P241" s="30" t="s">
        <v>65</v>
      </c>
      <c r="Q241" s="31"/>
      <c r="R241" s="32"/>
      <c r="S241" s="32"/>
      <c r="T241" s="32"/>
      <c r="U241" s="32"/>
      <c r="V241" s="32"/>
      <c r="W241" s="32"/>
      <c r="X241" s="45"/>
      <c r="Y241" s="46"/>
      <c r="Z241" s="46"/>
      <c r="AA241" s="46"/>
      <c r="AB241" s="46"/>
      <c r="AC241" s="46"/>
      <c r="AD241" s="46"/>
      <c r="AE241" s="47"/>
      <c r="AF241" s="48"/>
      <c r="AG241" s="48"/>
      <c r="AH241" s="84"/>
      <c r="AI241" s="84"/>
      <c r="AJ241" s="84"/>
      <c r="AK241" s="84"/>
      <c r="AL241" s="52"/>
    </row>
    <row r="242" spans="1:38" ht="96" customHeight="1">
      <c r="A242" s="27"/>
      <c r="B242" s="28"/>
      <c r="C242" s="29"/>
      <c r="D242" s="30" t="s">
        <v>66</v>
      </c>
      <c r="E242" s="30" t="s">
        <v>67</v>
      </c>
      <c r="F242" s="30" t="s">
        <v>68</v>
      </c>
      <c r="G242" s="30" t="s">
        <v>69</v>
      </c>
      <c r="H242" s="30" t="s">
        <v>70</v>
      </c>
      <c r="I242" s="30"/>
      <c r="J242" s="30"/>
      <c r="K242" s="30"/>
      <c r="L242" s="30"/>
      <c r="M242" s="30"/>
      <c r="N242" s="30"/>
      <c r="O242" s="30" t="s">
        <v>71</v>
      </c>
      <c r="P242" s="30" t="s">
        <v>443</v>
      </c>
      <c r="Q242" s="31"/>
      <c r="R242" s="32"/>
      <c r="S242" s="32"/>
      <c r="T242" s="32"/>
      <c r="U242" s="32"/>
      <c r="V242" s="32"/>
      <c r="W242" s="32"/>
      <c r="X242" s="45"/>
      <c r="Y242" s="46"/>
      <c r="Z242" s="46"/>
      <c r="AA242" s="46"/>
      <c r="AB242" s="46"/>
      <c r="AC242" s="46"/>
      <c r="AD242" s="46"/>
      <c r="AE242" s="47"/>
      <c r="AF242" s="48"/>
      <c r="AG242" s="48"/>
      <c r="AH242" s="84"/>
      <c r="AI242" s="84"/>
      <c r="AJ242" s="84"/>
      <c r="AK242" s="84"/>
      <c r="AL242" s="52"/>
    </row>
    <row r="243" spans="1:38" ht="15" customHeight="1">
      <c r="A243" s="27"/>
      <c r="B243" s="28"/>
      <c r="C243" s="124" t="s">
        <v>72</v>
      </c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30" t="s">
        <v>79</v>
      </c>
      <c r="R243" s="30" t="s">
        <v>159</v>
      </c>
      <c r="S243" s="30" t="s">
        <v>341</v>
      </c>
      <c r="T243" s="30" t="s">
        <v>76</v>
      </c>
      <c r="U243" s="30"/>
      <c r="V243" s="30"/>
      <c r="W243" s="30"/>
      <c r="X243" s="42">
        <v>0</v>
      </c>
      <c r="Y243" s="42"/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19" t="s">
        <v>19</v>
      </c>
      <c r="AG243" s="19"/>
      <c r="AH243" s="63">
        <v>0</v>
      </c>
      <c r="AI243" s="63">
        <v>0</v>
      </c>
      <c r="AJ243" s="63">
        <v>0</v>
      </c>
      <c r="AK243" s="85">
        <v>0</v>
      </c>
      <c r="AL243" s="52"/>
    </row>
    <row r="244" spans="1:38" ht="71.25" customHeight="1">
      <c r="A244" s="19" t="s">
        <v>56</v>
      </c>
      <c r="B244" s="19" t="s">
        <v>57</v>
      </c>
      <c r="C244" s="20" t="s">
        <v>342</v>
      </c>
      <c r="D244" s="21"/>
      <c r="E244" s="22"/>
      <c r="F244" s="22"/>
      <c r="G244" s="22"/>
      <c r="H244" s="23"/>
      <c r="I244" s="23"/>
      <c r="J244" s="23"/>
      <c r="K244" s="23"/>
      <c r="L244" s="23"/>
      <c r="M244" s="23"/>
      <c r="N244" s="23"/>
      <c r="O244" s="22"/>
      <c r="P244" s="24"/>
      <c r="Q244" s="25"/>
      <c r="R244" s="25"/>
      <c r="S244" s="25"/>
      <c r="T244" s="25"/>
      <c r="U244" s="25"/>
      <c r="V244" s="25"/>
      <c r="W244" s="26"/>
      <c r="X244" s="42">
        <v>0</v>
      </c>
      <c r="Y244" s="42"/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19"/>
      <c r="AG244" s="19"/>
      <c r="AH244" s="63">
        <v>0</v>
      </c>
      <c r="AI244" s="63">
        <v>0</v>
      </c>
      <c r="AJ244" s="63">
        <v>0</v>
      </c>
      <c r="AK244" s="83">
        <v>0</v>
      </c>
      <c r="AL244" s="52"/>
    </row>
    <row r="245" spans="1:38" ht="58.5" customHeight="1">
      <c r="A245" s="27"/>
      <c r="B245" s="28"/>
      <c r="C245" s="29"/>
      <c r="D245" s="30" t="s">
        <v>59</v>
      </c>
      <c r="E245" s="30" t="s">
        <v>60</v>
      </c>
      <c r="F245" s="30" t="s">
        <v>61</v>
      </c>
      <c r="G245" s="30" t="s">
        <v>62</v>
      </c>
      <c r="H245" s="30"/>
      <c r="I245" s="30" t="s">
        <v>19</v>
      </c>
      <c r="J245" s="30" t="s">
        <v>63</v>
      </c>
      <c r="K245" s="30"/>
      <c r="L245" s="30" t="s">
        <v>17</v>
      </c>
      <c r="M245" s="30" t="s">
        <v>203</v>
      </c>
      <c r="N245" s="30"/>
      <c r="O245" s="30" t="s">
        <v>64</v>
      </c>
      <c r="P245" s="30" t="s">
        <v>65</v>
      </c>
      <c r="Q245" s="31"/>
      <c r="R245" s="32"/>
      <c r="S245" s="32"/>
      <c r="T245" s="32"/>
      <c r="U245" s="32"/>
      <c r="V245" s="32"/>
      <c r="W245" s="32"/>
      <c r="X245" s="45"/>
      <c r="Y245" s="46"/>
      <c r="Z245" s="46"/>
      <c r="AA245" s="46"/>
      <c r="AB245" s="46"/>
      <c r="AC245" s="46"/>
      <c r="AD245" s="46"/>
      <c r="AE245" s="47"/>
      <c r="AF245" s="48"/>
      <c r="AG245" s="48"/>
      <c r="AH245" s="84"/>
      <c r="AI245" s="84"/>
      <c r="AJ245" s="84"/>
      <c r="AK245" s="84"/>
      <c r="AL245" s="52"/>
    </row>
    <row r="246" spans="1:38" ht="70.5" customHeight="1">
      <c r="A246" s="27"/>
      <c r="B246" s="28"/>
      <c r="C246" s="29"/>
      <c r="D246" s="30" t="s">
        <v>100</v>
      </c>
      <c r="E246" s="30" t="s">
        <v>287</v>
      </c>
      <c r="F246" s="30" t="s">
        <v>288</v>
      </c>
      <c r="G246" s="30" t="s">
        <v>289</v>
      </c>
      <c r="H246" s="30" t="s">
        <v>70</v>
      </c>
      <c r="I246" s="30"/>
      <c r="J246" s="30"/>
      <c r="K246" s="30"/>
      <c r="L246" s="30"/>
      <c r="M246" s="30"/>
      <c r="N246" s="30"/>
      <c r="O246" s="30" t="s">
        <v>287</v>
      </c>
      <c r="P246" s="30" t="s">
        <v>65</v>
      </c>
      <c r="Q246" s="31"/>
      <c r="R246" s="32"/>
      <c r="S246" s="32"/>
      <c r="T246" s="32"/>
      <c r="U246" s="32"/>
      <c r="V246" s="32"/>
      <c r="W246" s="32"/>
      <c r="X246" s="45"/>
      <c r="Y246" s="46"/>
      <c r="Z246" s="46"/>
      <c r="AA246" s="46"/>
      <c r="AB246" s="46"/>
      <c r="AC246" s="46"/>
      <c r="AD246" s="46"/>
      <c r="AE246" s="47"/>
      <c r="AF246" s="48"/>
      <c r="AG246" s="48"/>
      <c r="AH246" s="84"/>
      <c r="AI246" s="84"/>
      <c r="AJ246" s="84"/>
      <c r="AK246" s="84"/>
      <c r="AL246" s="52"/>
    </row>
    <row r="247" spans="1:38" ht="58.5" customHeight="1">
      <c r="A247" s="27"/>
      <c r="B247" s="28"/>
      <c r="C247" s="29"/>
      <c r="D247" s="30" t="s">
        <v>66</v>
      </c>
      <c r="E247" s="30" t="s">
        <v>168</v>
      </c>
      <c r="F247" s="30" t="s">
        <v>235</v>
      </c>
      <c r="G247" s="30" t="s">
        <v>236</v>
      </c>
      <c r="H247" s="30" t="s">
        <v>70</v>
      </c>
      <c r="I247" s="30"/>
      <c r="J247" s="30"/>
      <c r="K247" s="30"/>
      <c r="L247" s="30"/>
      <c r="M247" s="30"/>
      <c r="N247" s="30"/>
      <c r="O247" s="30" t="s">
        <v>71</v>
      </c>
      <c r="P247" s="30" t="s">
        <v>443</v>
      </c>
      <c r="Q247" s="31"/>
      <c r="R247" s="32"/>
      <c r="S247" s="32"/>
      <c r="T247" s="32"/>
      <c r="U247" s="32"/>
      <c r="V247" s="32"/>
      <c r="W247" s="32"/>
      <c r="X247" s="45"/>
      <c r="Y247" s="46"/>
      <c r="Z247" s="46"/>
      <c r="AA247" s="46"/>
      <c r="AB247" s="46"/>
      <c r="AC247" s="46"/>
      <c r="AD247" s="46"/>
      <c r="AE247" s="47"/>
      <c r="AF247" s="48"/>
      <c r="AG247" s="48"/>
      <c r="AH247" s="84"/>
      <c r="AI247" s="84"/>
      <c r="AJ247" s="84"/>
      <c r="AK247" s="84"/>
      <c r="AL247" s="52"/>
    </row>
    <row r="248" spans="1:38" ht="133.5" customHeight="1">
      <c r="A248" s="27"/>
      <c r="B248" s="28"/>
      <c r="C248" s="29"/>
      <c r="D248" s="30" t="s">
        <v>100</v>
      </c>
      <c r="E248" s="30" t="s">
        <v>343</v>
      </c>
      <c r="F248" s="30" t="s">
        <v>344</v>
      </c>
      <c r="G248" s="30" t="s">
        <v>345</v>
      </c>
      <c r="H248" s="30" t="s">
        <v>70</v>
      </c>
      <c r="I248" s="30"/>
      <c r="J248" s="30"/>
      <c r="K248" s="30"/>
      <c r="L248" s="30"/>
      <c r="M248" s="30"/>
      <c r="N248" s="30"/>
      <c r="O248" s="30" t="s">
        <v>343</v>
      </c>
      <c r="P248" s="30" t="s">
        <v>65</v>
      </c>
      <c r="Q248" s="31"/>
      <c r="R248" s="32"/>
      <c r="S248" s="32"/>
      <c r="T248" s="32"/>
      <c r="U248" s="32"/>
      <c r="V248" s="32"/>
      <c r="W248" s="32"/>
      <c r="X248" s="45"/>
      <c r="Y248" s="46"/>
      <c r="Z248" s="46"/>
      <c r="AA248" s="46"/>
      <c r="AB248" s="46"/>
      <c r="AC248" s="46"/>
      <c r="AD248" s="46"/>
      <c r="AE248" s="47"/>
      <c r="AF248" s="48"/>
      <c r="AG248" s="48"/>
      <c r="AH248" s="84"/>
      <c r="AI248" s="84"/>
      <c r="AJ248" s="84"/>
      <c r="AK248" s="84"/>
      <c r="AL248" s="52"/>
    </row>
    <row r="249" spans="1:38" ht="149.25" customHeight="1">
      <c r="A249" s="27"/>
      <c r="B249" s="28"/>
      <c r="C249" s="29"/>
      <c r="D249" s="30" t="s">
        <v>104</v>
      </c>
      <c r="E249" s="30" t="s">
        <v>346</v>
      </c>
      <c r="F249" s="30" t="s">
        <v>159</v>
      </c>
      <c r="G249" s="30" t="s">
        <v>347</v>
      </c>
      <c r="H249" s="30" t="s">
        <v>70</v>
      </c>
      <c r="I249" s="30"/>
      <c r="J249" s="30"/>
      <c r="K249" s="30"/>
      <c r="L249" s="30"/>
      <c r="M249" s="30"/>
      <c r="N249" s="30"/>
      <c r="O249" s="30" t="s">
        <v>346</v>
      </c>
      <c r="P249" s="30" t="s">
        <v>65</v>
      </c>
      <c r="Q249" s="31"/>
      <c r="R249" s="32"/>
      <c r="S249" s="32"/>
      <c r="T249" s="32"/>
      <c r="U249" s="32"/>
      <c r="V249" s="32"/>
      <c r="W249" s="32"/>
      <c r="X249" s="45"/>
      <c r="Y249" s="46"/>
      <c r="Z249" s="46"/>
      <c r="AA249" s="46"/>
      <c r="AB249" s="46"/>
      <c r="AC249" s="46"/>
      <c r="AD249" s="46"/>
      <c r="AE249" s="47"/>
      <c r="AF249" s="48"/>
      <c r="AG249" s="48"/>
      <c r="AH249" s="84"/>
      <c r="AI249" s="84"/>
      <c r="AJ249" s="84"/>
      <c r="AK249" s="84"/>
      <c r="AL249" s="52"/>
    </row>
    <row r="250" spans="1:38" ht="15" customHeight="1">
      <c r="A250" s="27"/>
      <c r="B250" s="28"/>
      <c r="C250" s="124" t="s">
        <v>72</v>
      </c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30" t="s">
        <v>79</v>
      </c>
      <c r="R250" s="30" t="s">
        <v>159</v>
      </c>
      <c r="S250" s="30" t="s">
        <v>348</v>
      </c>
      <c r="T250" s="30" t="s">
        <v>76</v>
      </c>
      <c r="U250" s="30"/>
      <c r="V250" s="30"/>
      <c r="W250" s="30"/>
      <c r="X250" s="42">
        <v>0</v>
      </c>
      <c r="Y250" s="42"/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19" t="s">
        <v>19</v>
      </c>
      <c r="AG250" s="19"/>
      <c r="AH250" s="63">
        <v>0</v>
      </c>
      <c r="AI250" s="63">
        <v>0</v>
      </c>
      <c r="AJ250" s="63">
        <v>0</v>
      </c>
      <c r="AK250" s="85">
        <v>0</v>
      </c>
      <c r="AL250" s="52"/>
    </row>
    <row r="251" spans="1:38" ht="138.75" customHeight="1">
      <c r="A251" s="19" t="s">
        <v>56</v>
      </c>
      <c r="B251" s="19" t="s">
        <v>57</v>
      </c>
      <c r="C251" s="20" t="s">
        <v>349</v>
      </c>
      <c r="D251" s="21"/>
      <c r="E251" s="22"/>
      <c r="F251" s="22"/>
      <c r="G251" s="22"/>
      <c r="H251" s="23"/>
      <c r="I251" s="23"/>
      <c r="J251" s="23"/>
      <c r="K251" s="23"/>
      <c r="L251" s="23"/>
      <c r="M251" s="23"/>
      <c r="N251" s="23"/>
      <c r="O251" s="22"/>
      <c r="P251" s="24"/>
      <c r="Q251" s="25"/>
      <c r="R251" s="25"/>
      <c r="S251" s="25"/>
      <c r="T251" s="25"/>
      <c r="U251" s="25"/>
      <c r="V251" s="25"/>
      <c r="W251" s="26"/>
      <c r="X251" s="42">
        <v>1058000</v>
      </c>
      <c r="Y251" s="42">
        <v>1058000</v>
      </c>
      <c r="Z251" s="42"/>
      <c r="AA251" s="42"/>
      <c r="AB251" s="42"/>
      <c r="AC251" s="42"/>
      <c r="AD251" s="42">
        <v>0</v>
      </c>
      <c r="AE251" s="42">
        <v>0</v>
      </c>
      <c r="AF251" s="19"/>
      <c r="AG251" s="19"/>
      <c r="AH251" s="63">
        <v>1058000</v>
      </c>
      <c r="AI251" s="63"/>
      <c r="AJ251" s="63"/>
      <c r="AK251" s="83"/>
      <c r="AL251" s="52"/>
    </row>
    <row r="252" spans="1:38" ht="60.75" customHeight="1">
      <c r="A252" s="27"/>
      <c r="B252" s="28"/>
      <c r="C252" s="29"/>
      <c r="D252" s="30" t="s">
        <v>59</v>
      </c>
      <c r="E252" s="30" t="s">
        <v>60</v>
      </c>
      <c r="F252" s="30" t="s">
        <v>61</v>
      </c>
      <c r="G252" s="30" t="s">
        <v>62</v>
      </c>
      <c r="H252" s="30"/>
      <c r="I252" s="30" t="s">
        <v>19</v>
      </c>
      <c r="J252" s="30" t="s">
        <v>63</v>
      </c>
      <c r="K252" s="30"/>
      <c r="L252" s="30" t="s">
        <v>17</v>
      </c>
      <c r="M252" s="30" t="s">
        <v>203</v>
      </c>
      <c r="N252" s="30"/>
      <c r="O252" s="30" t="s">
        <v>64</v>
      </c>
      <c r="P252" s="30" t="s">
        <v>65</v>
      </c>
      <c r="Q252" s="31"/>
      <c r="R252" s="32"/>
      <c r="S252" s="32"/>
      <c r="T252" s="32"/>
      <c r="U252" s="32"/>
      <c r="V252" s="32"/>
      <c r="W252" s="32"/>
      <c r="X252" s="45"/>
      <c r="Y252" s="46"/>
      <c r="Z252" s="46"/>
      <c r="AA252" s="46"/>
      <c r="AB252" s="46"/>
      <c r="AC252" s="46"/>
      <c r="AD252" s="46"/>
      <c r="AE252" s="47"/>
      <c r="AF252" s="48"/>
      <c r="AG252" s="48"/>
      <c r="AH252" s="84"/>
      <c r="AI252" s="84"/>
      <c r="AJ252" s="84"/>
      <c r="AK252" s="84"/>
      <c r="AL252" s="52"/>
    </row>
    <row r="253" spans="1:38" ht="150.75" customHeight="1">
      <c r="A253" s="27"/>
      <c r="B253" s="28"/>
      <c r="C253" s="29"/>
      <c r="D253" s="30" t="s">
        <v>282</v>
      </c>
      <c r="E253" s="30" t="s">
        <v>283</v>
      </c>
      <c r="F253" s="30" t="s">
        <v>284</v>
      </c>
      <c r="G253" s="86" t="s">
        <v>285</v>
      </c>
      <c r="H253" s="30" t="s">
        <v>70</v>
      </c>
      <c r="I253" s="30"/>
      <c r="J253" s="30"/>
      <c r="K253" s="30"/>
      <c r="L253" s="30"/>
      <c r="M253" s="30"/>
      <c r="N253" s="30"/>
      <c r="O253" s="30" t="s">
        <v>283</v>
      </c>
      <c r="P253" s="30" t="s">
        <v>286</v>
      </c>
      <c r="Q253" s="31"/>
      <c r="R253" s="32"/>
      <c r="S253" s="32"/>
      <c r="T253" s="32"/>
      <c r="U253" s="32"/>
      <c r="V253" s="32"/>
      <c r="W253" s="32"/>
      <c r="X253" s="45"/>
      <c r="Y253" s="46"/>
      <c r="Z253" s="46"/>
      <c r="AA253" s="46"/>
      <c r="AB253" s="46"/>
      <c r="AC253" s="46"/>
      <c r="AD253" s="46"/>
      <c r="AE253" s="47"/>
      <c r="AF253" s="48"/>
      <c r="AG253" s="48"/>
      <c r="AH253" s="84"/>
      <c r="AI253" s="84"/>
      <c r="AJ253" s="84"/>
      <c r="AK253" s="84"/>
      <c r="AL253" s="52"/>
    </row>
    <row r="254" spans="1:38" ht="71.25" customHeight="1">
      <c r="A254" s="27"/>
      <c r="B254" s="28"/>
      <c r="C254" s="29"/>
      <c r="D254" s="30" t="s">
        <v>100</v>
      </c>
      <c r="E254" s="30" t="s">
        <v>287</v>
      </c>
      <c r="F254" s="30" t="s">
        <v>288</v>
      </c>
      <c r="G254" s="30" t="s">
        <v>289</v>
      </c>
      <c r="H254" s="30" t="s">
        <v>70</v>
      </c>
      <c r="I254" s="30"/>
      <c r="J254" s="30"/>
      <c r="K254" s="30"/>
      <c r="L254" s="30"/>
      <c r="M254" s="30"/>
      <c r="N254" s="30"/>
      <c r="O254" s="30" t="s">
        <v>287</v>
      </c>
      <c r="P254" s="30" t="s">
        <v>65</v>
      </c>
      <c r="Q254" s="31"/>
      <c r="R254" s="32"/>
      <c r="S254" s="32"/>
      <c r="T254" s="32"/>
      <c r="U254" s="32"/>
      <c r="V254" s="32"/>
      <c r="W254" s="32"/>
      <c r="X254" s="45"/>
      <c r="Y254" s="46"/>
      <c r="Z254" s="46"/>
      <c r="AA254" s="46"/>
      <c r="AB254" s="46"/>
      <c r="AC254" s="46"/>
      <c r="AD254" s="46"/>
      <c r="AE254" s="47"/>
      <c r="AF254" s="48"/>
      <c r="AG254" s="48"/>
      <c r="AH254" s="84"/>
      <c r="AI254" s="84"/>
      <c r="AJ254" s="84"/>
      <c r="AK254" s="84"/>
      <c r="AL254" s="52"/>
    </row>
    <row r="255" spans="1:38" ht="94.5" customHeight="1">
      <c r="A255" s="27"/>
      <c r="B255" s="28"/>
      <c r="C255" s="29"/>
      <c r="D255" s="30" t="s">
        <v>66</v>
      </c>
      <c r="E255" s="30" t="s">
        <v>290</v>
      </c>
      <c r="F255" s="30" t="s">
        <v>291</v>
      </c>
      <c r="G255" s="30" t="s">
        <v>444</v>
      </c>
      <c r="H255" s="30" t="s">
        <v>70</v>
      </c>
      <c r="I255" s="30"/>
      <c r="J255" s="30"/>
      <c r="K255" s="30"/>
      <c r="L255" s="30"/>
      <c r="M255" s="30"/>
      <c r="N255" s="30"/>
      <c r="O255" s="30" t="s">
        <v>71</v>
      </c>
      <c r="P255" s="30" t="s">
        <v>443</v>
      </c>
      <c r="Q255" s="31"/>
      <c r="R255" s="32"/>
      <c r="S255" s="32"/>
      <c r="T255" s="32"/>
      <c r="U255" s="32"/>
      <c r="V255" s="32"/>
      <c r="W255" s="32"/>
      <c r="X255" s="45"/>
      <c r="Y255" s="46"/>
      <c r="Z255" s="46"/>
      <c r="AA255" s="46"/>
      <c r="AB255" s="46"/>
      <c r="AC255" s="46"/>
      <c r="AD255" s="46"/>
      <c r="AE255" s="47"/>
      <c r="AF255" s="48"/>
      <c r="AG255" s="48"/>
      <c r="AH255" s="84"/>
      <c r="AI255" s="84"/>
      <c r="AJ255" s="84"/>
      <c r="AK255" s="84"/>
      <c r="AL255" s="52"/>
    </row>
    <row r="256" spans="1:38" ht="136.5" customHeight="1">
      <c r="A256" s="27"/>
      <c r="B256" s="28"/>
      <c r="C256" s="29"/>
      <c r="D256" s="30" t="s">
        <v>100</v>
      </c>
      <c r="E256" s="30" t="s">
        <v>350</v>
      </c>
      <c r="F256" s="30" t="s">
        <v>351</v>
      </c>
      <c r="G256" s="30" t="s">
        <v>352</v>
      </c>
      <c r="H256" s="30" t="s">
        <v>70</v>
      </c>
      <c r="I256" s="30"/>
      <c r="J256" s="30"/>
      <c r="K256" s="30"/>
      <c r="L256" s="30"/>
      <c r="M256" s="30"/>
      <c r="N256" s="30"/>
      <c r="O256" s="30" t="s">
        <v>350</v>
      </c>
      <c r="P256" s="30" t="s">
        <v>65</v>
      </c>
      <c r="Q256" s="31"/>
      <c r="R256" s="32"/>
      <c r="S256" s="32"/>
      <c r="T256" s="32"/>
      <c r="U256" s="32"/>
      <c r="V256" s="32"/>
      <c r="W256" s="32"/>
      <c r="X256" s="45"/>
      <c r="Y256" s="46"/>
      <c r="Z256" s="46"/>
      <c r="AA256" s="46"/>
      <c r="AB256" s="46"/>
      <c r="AC256" s="46"/>
      <c r="AD256" s="46"/>
      <c r="AE256" s="47"/>
      <c r="AF256" s="48"/>
      <c r="AG256" s="48"/>
      <c r="AH256" s="84"/>
      <c r="AI256" s="84"/>
      <c r="AJ256" s="84"/>
      <c r="AK256" s="84"/>
      <c r="AL256" s="52"/>
    </row>
    <row r="257" spans="1:38" ht="126" customHeight="1">
      <c r="A257" s="27"/>
      <c r="B257" s="28"/>
      <c r="C257" s="29"/>
      <c r="D257" s="30" t="s">
        <v>104</v>
      </c>
      <c r="E257" s="30" t="s">
        <v>264</v>
      </c>
      <c r="F257" s="30" t="s">
        <v>353</v>
      </c>
      <c r="G257" s="30" t="s">
        <v>298</v>
      </c>
      <c r="H257" s="30" t="s">
        <v>70</v>
      </c>
      <c r="I257" s="30"/>
      <c r="J257" s="30"/>
      <c r="K257" s="30"/>
      <c r="L257" s="30"/>
      <c r="M257" s="30"/>
      <c r="N257" s="30"/>
      <c r="O257" s="30" t="s">
        <v>264</v>
      </c>
      <c r="P257" s="30" t="s">
        <v>65</v>
      </c>
      <c r="Q257" s="31"/>
      <c r="R257" s="32"/>
      <c r="S257" s="32"/>
      <c r="T257" s="32"/>
      <c r="U257" s="32"/>
      <c r="V257" s="32"/>
      <c r="W257" s="32"/>
      <c r="X257" s="45"/>
      <c r="Y257" s="46"/>
      <c r="Z257" s="46"/>
      <c r="AA257" s="46"/>
      <c r="AB257" s="46"/>
      <c r="AC257" s="46"/>
      <c r="AD257" s="46"/>
      <c r="AE257" s="47"/>
      <c r="AF257" s="48"/>
      <c r="AG257" s="48"/>
      <c r="AH257" s="84"/>
      <c r="AI257" s="84"/>
      <c r="AJ257" s="84"/>
      <c r="AK257" s="84"/>
      <c r="AL257" s="52"/>
    </row>
    <row r="258" spans="1:38" ht="15" customHeight="1">
      <c r="A258" s="27"/>
      <c r="B258" s="28"/>
      <c r="C258" s="124" t="s">
        <v>72</v>
      </c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30" t="s">
        <v>79</v>
      </c>
      <c r="R258" s="30" t="s">
        <v>159</v>
      </c>
      <c r="S258" s="30" t="s">
        <v>354</v>
      </c>
      <c r="T258" s="30" t="s">
        <v>76</v>
      </c>
      <c r="U258" s="30"/>
      <c r="V258" s="30"/>
      <c r="W258" s="30"/>
      <c r="X258" s="42">
        <v>1058000</v>
      </c>
      <c r="Y258" s="42">
        <v>1058000</v>
      </c>
      <c r="Z258" s="42"/>
      <c r="AA258" s="42"/>
      <c r="AB258" s="42"/>
      <c r="AC258" s="42"/>
      <c r="AD258" s="42">
        <v>0</v>
      </c>
      <c r="AE258" s="42">
        <v>0</v>
      </c>
      <c r="AF258" s="19"/>
      <c r="AG258" s="19"/>
      <c r="AH258" s="63">
        <v>1058000</v>
      </c>
      <c r="AI258" s="63"/>
      <c r="AJ258" s="63"/>
      <c r="AK258" s="85"/>
      <c r="AL258" s="52"/>
    </row>
    <row r="259" spans="1:38" ht="150.75" customHeight="1">
      <c r="A259" s="19" t="s">
        <v>56</v>
      </c>
      <c r="B259" s="19" t="s">
        <v>57</v>
      </c>
      <c r="C259" s="87" t="s">
        <v>355</v>
      </c>
      <c r="D259" s="21"/>
      <c r="E259" s="22"/>
      <c r="F259" s="22"/>
      <c r="G259" s="22"/>
      <c r="H259" s="23"/>
      <c r="I259" s="23"/>
      <c r="J259" s="23"/>
      <c r="K259" s="23"/>
      <c r="L259" s="23"/>
      <c r="M259" s="23"/>
      <c r="N259" s="23"/>
      <c r="O259" s="22"/>
      <c r="P259" s="24"/>
      <c r="Q259" s="25"/>
      <c r="R259" s="25"/>
      <c r="S259" s="25"/>
      <c r="T259" s="25"/>
      <c r="U259" s="25"/>
      <c r="V259" s="25"/>
      <c r="W259" s="26"/>
      <c r="X259" s="42">
        <v>1058000</v>
      </c>
      <c r="Y259" s="42">
        <v>1058000</v>
      </c>
      <c r="Z259" s="42"/>
      <c r="AA259" s="42"/>
      <c r="AB259" s="42"/>
      <c r="AC259" s="42"/>
      <c r="AD259" s="42">
        <v>0</v>
      </c>
      <c r="AE259" s="42">
        <v>0</v>
      </c>
      <c r="AF259" s="19"/>
      <c r="AG259" s="19"/>
      <c r="AH259" s="63">
        <v>1058000</v>
      </c>
      <c r="AI259" s="63"/>
      <c r="AJ259" s="63"/>
      <c r="AK259" s="83"/>
      <c r="AL259" s="52"/>
    </row>
    <row r="260" spans="1:38" ht="57.75" customHeight="1">
      <c r="A260" s="27"/>
      <c r="B260" s="28"/>
      <c r="C260" s="29"/>
      <c r="D260" s="30" t="s">
        <v>59</v>
      </c>
      <c r="E260" s="30" t="s">
        <v>60</v>
      </c>
      <c r="F260" s="30" t="s">
        <v>61</v>
      </c>
      <c r="G260" s="30" t="s">
        <v>62</v>
      </c>
      <c r="H260" s="30"/>
      <c r="I260" s="30" t="s">
        <v>19</v>
      </c>
      <c r="J260" s="30" t="s">
        <v>63</v>
      </c>
      <c r="K260" s="30"/>
      <c r="L260" s="30" t="s">
        <v>17</v>
      </c>
      <c r="M260" s="30" t="s">
        <v>203</v>
      </c>
      <c r="N260" s="30"/>
      <c r="O260" s="30" t="s">
        <v>64</v>
      </c>
      <c r="P260" s="30" t="s">
        <v>65</v>
      </c>
      <c r="Q260" s="31"/>
      <c r="R260" s="32"/>
      <c r="S260" s="32"/>
      <c r="T260" s="32"/>
      <c r="U260" s="32"/>
      <c r="V260" s="32"/>
      <c r="W260" s="32"/>
      <c r="X260" s="45"/>
      <c r="Y260" s="46"/>
      <c r="Z260" s="46"/>
      <c r="AA260" s="46"/>
      <c r="AB260" s="46"/>
      <c r="AC260" s="46"/>
      <c r="AD260" s="46"/>
      <c r="AE260" s="47"/>
      <c r="AF260" s="48"/>
      <c r="AG260" s="48"/>
      <c r="AH260" s="84"/>
      <c r="AI260" s="84"/>
      <c r="AJ260" s="84"/>
      <c r="AK260" s="84"/>
      <c r="AL260" s="52"/>
    </row>
    <row r="261" spans="1:38" ht="150.75" customHeight="1">
      <c r="A261" s="27"/>
      <c r="B261" s="28"/>
      <c r="C261" s="29"/>
      <c r="D261" s="30" t="s">
        <v>282</v>
      </c>
      <c r="E261" s="30" t="s">
        <v>283</v>
      </c>
      <c r="F261" s="30" t="s">
        <v>284</v>
      </c>
      <c r="G261" s="86" t="s">
        <v>285</v>
      </c>
      <c r="H261" s="30" t="s">
        <v>70</v>
      </c>
      <c r="I261" s="30"/>
      <c r="J261" s="30"/>
      <c r="K261" s="30"/>
      <c r="L261" s="30"/>
      <c r="M261" s="30"/>
      <c r="N261" s="30"/>
      <c r="O261" s="30" t="s">
        <v>283</v>
      </c>
      <c r="P261" s="30" t="s">
        <v>286</v>
      </c>
      <c r="Q261" s="31"/>
      <c r="R261" s="32"/>
      <c r="S261" s="32"/>
      <c r="T261" s="32"/>
      <c r="U261" s="32"/>
      <c r="V261" s="32"/>
      <c r="W261" s="32"/>
      <c r="X261" s="45"/>
      <c r="Y261" s="46"/>
      <c r="Z261" s="46"/>
      <c r="AA261" s="46"/>
      <c r="AB261" s="46"/>
      <c r="AC261" s="46"/>
      <c r="AD261" s="46"/>
      <c r="AE261" s="47"/>
      <c r="AF261" s="48"/>
      <c r="AG261" s="48"/>
      <c r="AH261" s="84"/>
      <c r="AI261" s="84"/>
      <c r="AJ261" s="84"/>
      <c r="AK261" s="84"/>
      <c r="AL261" s="52"/>
    </row>
    <row r="262" spans="1:38" ht="66" customHeight="1">
      <c r="A262" s="27"/>
      <c r="B262" s="28"/>
      <c r="C262" s="29"/>
      <c r="D262" s="30" t="s">
        <v>100</v>
      </c>
      <c r="E262" s="30" t="s">
        <v>287</v>
      </c>
      <c r="F262" s="30" t="s">
        <v>288</v>
      </c>
      <c r="G262" s="30" t="s">
        <v>289</v>
      </c>
      <c r="H262" s="30" t="s">
        <v>70</v>
      </c>
      <c r="I262" s="30"/>
      <c r="J262" s="30"/>
      <c r="K262" s="30"/>
      <c r="L262" s="30"/>
      <c r="M262" s="30"/>
      <c r="N262" s="30"/>
      <c r="O262" s="30" t="s">
        <v>287</v>
      </c>
      <c r="P262" s="30" t="s">
        <v>65</v>
      </c>
      <c r="Q262" s="31"/>
      <c r="R262" s="32"/>
      <c r="S262" s="32"/>
      <c r="T262" s="32"/>
      <c r="U262" s="32"/>
      <c r="V262" s="32"/>
      <c r="W262" s="32"/>
      <c r="X262" s="45"/>
      <c r="Y262" s="46"/>
      <c r="Z262" s="46"/>
      <c r="AA262" s="46"/>
      <c r="AB262" s="46"/>
      <c r="AC262" s="46"/>
      <c r="AD262" s="46"/>
      <c r="AE262" s="47"/>
      <c r="AF262" s="48"/>
      <c r="AG262" s="48"/>
      <c r="AH262" s="84"/>
      <c r="AI262" s="84"/>
      <c r="AJ262" s="84"/>
      <c r="AK262" s="84"/>
      <c r="AL262" s="52"/>
    </row>
    <row r="263" spans="1:38" ht="96" customHeight="1">
      <c r="A263" s="27"/>
      <c r="B263" s="28"/>
      <c r="C263" s="29"/>
      <c r="D263" s="30" t="s">
        <v>66</v>
      </c>
      <c r="E263" s="30" t="s">
        <v>290</v>
      </c>
      <c r="F263" s="30" t="s">
        <v>291</v>
      </c>
      <c r="G263" s="30" t="s">
        <v>444</v>
      </c>
      <c r="H263" s="30" t="s">
        <v>70</v>
      </c>
      <c r="I263" s="30"/>
      <c r="J263" s="30"/>
      <c r="K263" s="30"/>
      <c r="L263" s="30"/>
      <c r="M263" s="30"/>
      <c r="N263" s="30"/>
      <c r="O263" s="30" t="s">
        <v>71</v>
      </c>
      <c r="P263" s="30" t="s">
        <v>443</v>
      </c>
      <c r="Q263" s="31"/>
      <c r="R263" s="32"/>
      <c r="S263" s="32"/>
      <c r="T263" s="32"/>
      <c r="U263" s="32"/>
      <c r="V263" s="32"/>
      <c r="W263" s="32"/>
      <c r="X263" s="45"/>
      <c r="Y263" s="46"/>
      <c r="Z263" s="46"/>
      <c r="AA263" s="46"/>
      <c r="AB263" s="46"/>
      <c r="AC263" s="46"/>
      <c r="AD263" s="46"/>
      <c r="AE263" s="47"/>
      <c r="AF263" s="48"/>
      <c r="AG263" s="48"/>
      <c r="AH263" s="84"/>
      <c r="AI263" s="84"/>
      <c r="AJ263" s="84"/>
      <c r="AK263" s="84"/>
      <c r="AL263" s="52"/>
    </row>
    <row r="264" spans="1:38" ht="138.75" customHeight="1">
      <c r="A264" s="27"/>
      <c r="B264" s="28"/>
      <c r="C264" s="29"/>
      <c r="D264" s="30" t="s">
        <v>100</v>
      </c>
      <c r="E264" s="30" t="s">
        <v>350</v>
      </c>
      <c r="F264" s="30" t="s">
        <v>351</v>
      </c>
      <c r="G264" s="30" t="s">
        <v>352</v>
      </c>
      <c r="H264" s="30" t="s">
        <v>70</v>
      </c>
      <c r="I264" s="30"/>
      <c r="J264" s="30"/>
      <c r="K264" s="30"/>
      <c r="L264" s="30"/>
      <c r="M264" s="30"/>
      <c r="N264" s="30"/>
      <c r="O264" s="30" t="s">
        <v>350</v>
      </c>
      <c r="P264" s="30" t="s">
        <v>65</v>
      </c>
      <c r="Q264" s="31"/>
      <c r="R264" s="32"/>
      <c r="S264" s="32"/>
      <c r="T264" s="32"/>
      <c r="U264" s="32"/>
      <c r="V264" s="32"/>
      <c r="W264" s="32"/>
      <c r="X264" s="45"/>
      <c r="Y264" s="46"/>
      <c r="Z264" s="46"/>
      <c r="AA264" s="46"/>
      <c r="AB264" s="46"/>
      <c r="AC264" s="46"/>
      <c r="AD264" s="46"/>
      <c r="AE264" s="47"/>
      <c r="AF264" s="48"/>
      <c r="AG264" s="48"/>
      <c r="AH264" s="84"/>
      <c r="AI264" s="84"/>
      <c r="AJ264" s="84"/>
      <c r="AK264" s="84"/>
      <c r="AL264" s="52"/>
    </row>
    <row r="265" spans="1:38" ht="126" customHeight="1">
      <c r="A265" s="27"/>
      <c r="B265" s="28"/>
      <c r="C265" s="29"/>
      <c r="D265" s="30" t="s">
        <v>104</v>
      </c>
      <c r="E265" s="30" t="s">
        <v>264</v>
      </c>
      <c r="F265" s="30" t="s">
        <v>353</v>
      </c>
      <c r="G265" s="30" t="s">
        <v>298</v>
      </c>
      <c r="H265" s="30" t="s">
        <v>70</v>
      </c>
      <c r="I265" s="30"/>
      <c r="J265" s="30"/>
      <c r="K265" s="30"/>
      <c r="L265" s="30"/>
      <c r="M265" s="30"/>
      <c r="N265" s="30"/>
      <c r="O265" s="30" t="s">
        <v>264</v>
      </c>
      <c r="P265" s="30" t="s">
        <v>65</v>
      </c>
      <c r="Q265" s="31"/>
      <c r="R265" s="32"/>
      <c r="S265" s="32"/>
      <c r="T265" s="32"/>
      <c r="U265" s="32"/>
      <c r="V265" s="32"/>
      <c r="W265" s="32"/>
      <c r="X265" s="45"/>
      <c r="Y265" s="46"/>
      <c r="Z265" s="46"/>
      <c r="AA265" s="46"/>
      <c r="AB265" s="46"/>
      <c r="AC265" s="46"/>
      <c r="AD265" s="46"/>
      <c r="AE265" s="47"/>
      <c r="AF265" s="48"/>
      <c r="AG265" s="48"/>
      <c r="AH265" s="84"/>
      <c r="AI265" s="84"/>
      <c r="AJ265" s="84"/>
      <c r="AK265" s="84"/>
      <c r="AL265" s="52"/>
    </row>
    <row r="266" spans="1:38" ht="15" customHeight="1">
      <c r="A266" s="27"/>
      <c r="B266" s="28"/>
      <c r="C266" s="124" t="s">
        <v>72</v>
      </c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30" t="s">
        <v>79</v>
      </c>
      <c r="R266" s="30" t="s">
        <v>159</v>
      </c>
      <c r="S266" s="30" t="s">
        <v>356</v>
      </c>
      <c r="T266" s="30" t="s">
        <v>76</v>
      </c>
      <c r="U266" s="30"/>
      <c r="V266" s="30"/>
      <c r="W266" s="30"/>
      <c r="X266" s="42">
        <v>1058000</v>
      </c>
      <c r="Y266" s="42">
        <v>1058000</v>
      </c>
      <c r="Z266" s="42"/>
      <c r="AA266" s="42"/>
      <c r="AB266" s="42"/>
      <c r="AC266" s="42"/>
      <c r="AD266" s="42">
        <v>0</v>
      </c>
      <c r="AE266" s="42">
        <v>0</v>
      </c>
      <c r="AF266" s="19"/>
      <c r="AG266" s="19"/>
      <c r="AH266" s="63">
        <v>1058000</v>
      </c>
      <c r="AI266" s="63"/>
      <c r="AJ266" s="63"/>
      <c r="AK266" s="85"/>
      <c r="AL266" s="52"/>
    </row>
    <row r="267" spans="1:38" ht="139.5" customHeight="1">
      <c r="A267" s="19" t="s">
        <v>56</v>
      </c>
      <c r="B267" s="19" t="s">
        <v>57</v>
      </c>
      <c r="C267" s="20" t="s">
        <v>357</v>
      </c>
      <c r="D267" s="21"/>
      <c r="E267" s="22"/>
      <c r="F267" s="22"/>
      <c r="G267" s="22"/>
      <c r="H267" s="23"/>
      <c r="I267" s="23"/>
      <c r="J267" s="23"/>
      <c r="K267" s="23"/>
      <c r="L267" s="23"/>
      <c r="M267" s="23"/>
      <c r="N267" s="23"/>
      <c r="O267" s="22"/>
      <c r="P267" s="24"/>
      <c r="Q267" s="25"/>
      <c r="R267" s="25"/>
      <c r="S267" s="25"/>
      <c r="T267" s="25"/>
      <c r="U267" s="25"/>
      <c r="V267" s="25"/>
      <c r="W267" s="26"/>
      <c r="X267" s="42">
        <v>1058000</v>
      </c>
      <c r="Y267" s="42">
        <v>1058000</v>
      </c>
      <c r="Z267" s="42"/>
      <c r="AA267" s="42"/>
      <c r="AB267" s="42"/>
      <c r="AC267" s="42"/>
      <c r="AD267" s="42">
        <v>0</v>
      </c>
      <c r="AE267" s="42">
        <v>0</v>
      </c>
      <c r="AF267" s="19"/>
      <c r="AG267" s="19"/>
      <c r="AH267" s="63">
        <v>1058000</v>
      </c>
      <c r="AI267" s="63"/>
      <c r="AJ267" s="63"/>
      <c r="AK267" s="83"/>
      <c r="AL267" s="52"/>
    </row>
    <row r="268" spans="1:38" ht="59.25" customHeight="1">
      <c r="A268" s="27"/>
      <c r="B268" s="28"/>
      <c r="C268" s="29"/>
      <c r="D268" s="30" t="s">
        <v>59</v>
      </c>
      <c r="E268" s="30" t="s">
        <v>60</v>
      </c>
      <c r="F268" s="30" t="s">
        <v>61</v>
      </c>
      <c r="G268" s="30" t="s">
        <v>62</v>
      </c>
      <c r="H268" s="30"/>
      <c r="I268" s="30" t="s">
        <v>19</v>
      </c>
      <c r="J268" s="30" t="s">
        <v>63</v>
      </c>
      <c r="K268" s="30"/>
      <c r="L268" s="30" t="s">
        <v>17</v>
      </c>
      <c r="M268" s="30" t="s">
        <v>203</v>
      </c>
      <c r="N268" s="30"/>
      <c r="O268" s="30" t="s">
        <v>64</v>
      </c>
      <c r="P268" s="30" t="s">
        <v>65</v>
      </c>
      <c r="Q268" s="31"/>
      <c r="R268" s="32"/>
      <c r="S268" s="32"/>
      <c r="T268" s="32"/>
      <c r="U268" s="32"/>
      <c r="V268" s="32"/>
      <c r="W268" s="32"/>
      <c r="X268" s="45"/>
      <c r="Y268" s="46"/>
      <c r="Z268" s="46"/>
      <c r="AA268" s="46"/>
      <c r="AB268" s="46"/>
      <c r="AC268" s="46"/>
      <c r="AD268" s="46"/>
      <c r="AE268" s="47"/>
      <c r="AF268" s="48"/>
      <c r="AG268" s="48"/>
      <c r="AH268" s="84"/>
      <c r="AI268" s="84"/>
      <c r="AJ268" s="84"/>
      <c r="AK268" s="84"/>
      <c r="AL268" s="52"/>
    </row>
    <row r="269" spans="1:38" ht="150.75" customHeight="1">
      <c r="A269" s="27"/>
      <c r="B269" s="28"/>
      <c r="C269" s="29"/>
      <c r="D269" s="30" t="s">
        <v>282</v>
      </c>
      <c r="E269" s="30" t="s">
        <v>283</v>
      </c>
      <c r="F269" s="30" t="s">
        <v>284</v>
      </c>
      <c r="G269" s="86" t="s">
        <v>285</v>
      </c>
      <c r="H269" s="30" t="s">
        <v>70</v>
      </c>
      <c r="I269" s="30"/>
      <c r="J269" s="30"/>
      <c r="K269" s="30"/>
      <c r="L269" s="30"/>
      <c r="M269" s="30"/>
      <c r="N269" s="30"/>
      <c r="O269" s="30" t="s">
        <v>283</v>
      </c>
      <c r="P269" s="30" t="s">
        <v>286</v>
      </c>
      <c r="Q269" s="31"/>
      <c r="R269" s="32"/>
      <c r="S269" s="32"/>
      <c r="T269" s="32"/>
      <c r="U269" s="32"/>
      <c r="V269" s="32"/>
      <c r="W269" s="32"/>
      <c r="X269" s="45"/>
      <c r="Y269" s="46"/>
      <c r="Z269" s="46"/>
      <c r="AA269" s="46"/>
      <c r="AB269" s="46"/>
      <c r="AC269" s="46"/>
      <c r="AD269" s="46"/>
      <c r="AE269" s="47"/>
      <c r="AF269" s="48"/>
      <c r="AG269" s="48"/>
      <c r="AH269" s="84"/>
      <c r="AI269" s="84"/>
      <c r="AJ269" s="84"/>
      <c r="AK269" s="84"/>
      <c r="AL269" s="52"/>
    </row>
    <row r="270" spans="1:38" ht="69.75" customHeight="1">
      <c r="A270" s="27"/>
      <c r="B270" s="28"/>
      <c r="C270" s="29"/>
      <c r="D270" s="30" t="s">
        <v>100</v>
      </c>
      <c r="E270" s="30" t="s">
        <v>287</v>
      </c>
      <c r="F270" s="30" t="s">
        <v>288</v>
      </c>
      <c r="G270" s="30" t="s">
        <v>289</v>
      </c>
      <c r="H270" s="30" t="s">
        <v>70</v>
      </c>
      <c r="I270" s="30"/>
      <c r="J270" s="30"/>
      <c r="K270" s="30"/>
      <c r="L270" s="30"/>
      <c r="M270" s="30"/>
      <c r="N270" s="30"/>
      <c r="O270" s="30" t="s">
        <v>287</v>
      </c>
      <c r="P270" s="30" t="s">
        <v>65</v>
      </c>
      <c r="Q270" s="31"/>
      <c r="R270" s="32"/>
      <c r="S270" s="32"/>
      <c r="T270" s="32"/>
      <c r="U270" s="32"/>
      <c r="V270" s="32"/>
      <c r="W270" s="32"/>
      <c r="X270" s="45"/>
      <c r="Y270" s="46"/>
      <c r="Z270" s="46"/>
      <c r="AA270" s="46"/>
      <c r="AB270" s="46"/>
      <c r="AC270" s="46"/>
      <c r="AD270" s="46"/>
      <c r="AE270" s="47"/>
      <c r="AF270" s="48"/>
      <c r="AG270" s="48"/>
      <c r="AH270" s="84"/>
      <c r="AI270" s="84"/>
      <c r="AJ270" s="84"/>
      <c r="AK270" s="84"/>
      <c r="AL270" s="52"/>
    </row>
    <row r="271" spans="1:38" ht="94.5" customHeight="1">
      <c r="A271" s="27"/>
      <c r="B271" s="28"/>
      <c r="C271" s="29"/>
      <c r="D271" s="30" t="s">
        <v>66</v>
      </c>
      <c r="E271" s="30" t="s">
        <v>290</v>
      </c>
      <c r="F271" s="30" t="s">
        <v>291</v>
      </c>
      <c r="G271" s="30" t="s">
        <v>444</v>
      </c>
      <c r="H271" s="30" t="s">
        <v>70</v>
      </c>
      <c r="I271" s="30"/>
      <c r="J271" s="30"/>
      <c r="K271" s="30"/>
      <c r="L271" s="30"/>
      <c r="M271" s="30"/>
      <c r="N271" s="30"/>
      <c r="O271" s="30" t="s">
        <v>71</v>
      </c>
      <c r="P271" s="30" t="s">
        <v>443</v>
      </c>
      <c r="Q271" s="31"/>
      <c r="R271" s="32"/>
      <c r="S271" s="32"/>
      <c r="T271" s="32"/>
      <c r="U271" s="32"/>
      <c r="V271" s="32"/>
      <c r="W271" s="32"/>
      <c r="X271" s="45"/>
      <c r="Y271" s="46"/>
      <c r="Z271" s="46"/>
      <c r="AA271" s="46"/>
      <c r="AB271" s="46"/>
      <c r="AC271" s="46"/>
      <c r="AD271" s="46"/>
      <c r="AE271" s="47"/>
      <c r="AF271" s="48"/>
      <c r="AG271" s="48"/>
      <c r="AH271" s="84"/>
      <c r="AI271" s="84"/>
      <c r="AJ271" s="84"/>
      <c r="AK271" s="84"/>
      <c r="AL271" s="52"/>
    </row>
    <row r="272" spans="1:38" ht="141.75" customHeight="1">
      <c r="A272" s="27"/>
      <c r="B272" s="28"/>
      <c r="C272" s="29"/>
      <c r="D272" s="30" t="s">
        <v>100</v>
      </c>
      <c r="E272" s="30" t="s">
        <v>350</v>
      </c>
      <c r="F272" s="30" t="s">
        <v>351</v>
      </c>
      <c r="G272" s="30" t="s">
        <v>352</v>
      </c>
      <c r="H272" s="30" t="s">
        <v>70</v>
      </c>
      <c r="I272" s="30"/>
      <c r="J272" s="30"/>
      <c r="K272" s="30"/>
      <c r="L272" s="30"/>
      <c r="M272" s="30"/>
      <c r="N272" s="30"/>
      <c r="O272" s="30" t="s">
        <v>350</v>
      </c>
      <c r="P272" s="30" t="s">
        <v>65</v>
      </c>
      <c r="Q272" s="31"/>
      <c r="R272" s="32"/>
      <c r="S272" s="32"/>
      <c r="T272" s="32"/>
      <c r="U272" s="32"/>
      <c r="V272" s="32"/>
      <c r="W272" s="32"/>
      <c r="X272" s="45"/>
      <c r="Y272" s="46"/>
      <c r="Z272" s="46"/>
      <c r="AA272" s="46"/>
      <c r="AB272" s="46"/>
      <c r="AC272" s="46"/>
      <c r="AD272" s="46"/>
      <c r="AE272" s="47"/>
      <c r="AF272" s="48"/>
      <c r="AG272" s="48"/>
      <c r="AH272" s="84"/>
      <c r="AI272" s="84"/>
      <c r="AJ272" s="84"/>
      <c r="AK272" s="84"/>
      <c r="AL272" s="52"/>
    </row>
    <row r="273" spans="1:38" ht="125.25" customHeight="1">
      <c r="A273" s="27"/>
      <c r="B273" s="28"/>
      <c r="C273" s="29"/>
      <c r="D273" s="30" t="s">
        <v>104</v>
      </c>
      <c r="E273" s="30" t="s">
        <v>264</v>
      </c>
      <c r="F273" s="30" t="s">
        <v>353</v>
      </c>
      <c r="G273" s="30" t="s">
        <v>298</v>
      </c>
      <c r="H273" s="30" t="s">
        <v>70</v>
      </c>
      <c r="I273" s="30"/>
      <c r="J273" s="30"/>
      <c r="K273" s="30"/>
      <c r="L273" s="30"/>
      <c r="M273" s="30"/>
      <c r="N273" s="30"/>
      <c r="O273" s="30" t="s">
        <v>264</v>
      </c>
      <c r="P273" s="30" t="s">
        <v>65</v>
      </c>
      <c r="Q273" s="31"/>
      <c r="R273" s="32"/>
      <c r="S273" s="32"/>
      <c r="T273" s="32"/>
      <c r="U273" s="32"/>
      <c r="V273" s="32"/>
      <c r="W273" s="32"/>
      <c r="X273" s="45"/>
      <c r="Y273" s="46"/>
      <c r="Z273" s="46"/>
      <c r="AA273" s="46"/>
      <c r="AB273" s="46"/>
      <c r="AC273" s="46"/>
      <c r="AD273" s="46"/>
      <c r="AE273" s="47"/>
      <c r="AF273" s="48"/>
      <c r="AG273" s="48"/>
      <c r="AH273" s="84"/>
      <c r="AI273" s="84"/>
      <c r="AJ273" s="84"/>
      <c r="AK273" s="84"/>
      <c r="AL273" s="52"/>
    </row>
    <row r="274" spans="1:38" ht="15" customHeight="1">
      <c r="A274" s="27"/>
      <c r="B274" s="28"/>
      <c r="C274" s="124" t="s">
        <v>72</v>
      </c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30" t="s">
        <v>79</v>
      </c>
      <c r="R274" s="30" t="s">
        <v>159</v>
      </c>
      <c r="S274" s="30" t="s">
        <v>358</v>
      </c>
      <c r="T274" s="30" t="s">
        <v>76</v>
      </c>
      <c r="U274" s="30"/>
      <c r="V274" s="30"/>
      <c r="W274" s="30"/>
      <c r="X274" s="42">
        <v>1058000</v>
      </c>
      <c r="Y274" s="42">
        <v>1058000</v>
      </c>
      <c r="Z274" s="42"/>
      <c r="AA274" s="42"/>
      <c r="AB274" s="42"/>
      <c r="AC274" s="42"/>
      <c r="AD274" s="42">
        <v>0</v>
      </c>
      <c r="AE274" s="42">
        <v>0</v>
      </c>
      <c r="AF274" s="19"/>
      <c r="AG274" s="19"/>
      <c r="AH274" s="63">
        <v>1058000</v>
      </c>
      <c r="AI274" s="63"/>
      <c r="AJ274" s="63"/>
      <c r="AK274" s="85"/>
      <c r="AL274" s="52"/>
    </row>
    <row r="275" spans="1:38" ht="42.75" customHeight="1">
      <c r="A275" s="19" t="s">
        <v>56</v>
      </c>
      <c r="B275" s="19" t="s">
        <v>57</v>
      </c>
      <c r="C275" s="20" t="s">
        <v>359</v>
      </c>
      <c r="D275" s="21"/>
      <c r="E275" s="22"/>
      <c r="F275" s="22"/>
      <c r="G275" s="22"/>
      <c r="H275" s="23"/>
      <c r="I275" s="23"/>
      <c r="J275" s="23"/>
      <c r="K275" s="23"/>
      <c r="L275" s="23"/>
      <c r="M275" s="23"/>
      <c r="N275" s="23"/>
      <c r="O275" s="22"/>
      <c r="P275" s="24"/>
      <c r="Q275" s="25"/>
      <c r="R275" s="25"/>
      <c r="S275" s="25"/>
      <c r="T275" s="25"/>
      <c r="U275" s="25"/>
      <c r="V275" s="25"/>
      <c r="W275" s="26"/>
      <c r="X275" s="42">
        <f>SUM(X280:X283)</f>
        <v>61575.600000000006</v>
      </c>
      <c r="Y275" s="42">
        <f>SUM(Y280:Y283)</f>
        <v>61575.600000000006</v>
      </c>
      <c r="Z275" s="42"/>
      <c r="AA275" s="42"/>
      <c r="AB275" s="42"/>
      <c r="AC275" s="42"/>
      <c r="AD275" s="42">
        <v>0</v>
      </c>
      <c r="AE275" s="42">
        <v>0</v>
      </c>
      <c r="AF275" s="19"/>
      <c r="AG275" s="19"/>
      <c r="AH275" s="63">
        <v>61575.600000000006</v>
      </c>
      <c r="AI275" s="63"/>
      <c r="AJ275" s="63"/>
      <c r="AK275" s="83"/>
      <c r="AL275" s="52"/>
    </row>
    <row r="276" spans="1:38" ht="58.5" customHeight="1">
      <c r="A276" s="27"/>
      <c r="B276" s="28"/>
      <c r="C276" s="29"/>
      <c r="D276" s="30" t="s">
        <v>59</v>
      </c>
      <c r="E276" s="30" t="s">
        <v>60</v>
      </c>
      <c r="F276" s="30" t="s">
        <v>61</v>
      </c>
      <c r="G276" s="30" t="s">
        <v>62</v>
      </c>
      <c r="H276" s="30"/>
      <c r="I276" s="30" t="s">
        <v>19</v>
      </c>
      <c r="J276" s="30" t="s">
        <v>63</v>
      </c>
      <c r="K276" s="30"/>
      <c r="L276" s="30" t="s">
        <v>17</v>
      </c>
      <c r="M276" s="30" t="s">
        <v>203</v>
      </c>
      <c r="N276" s="30"/>
      <c r="O276" s="30" t="s">
        <v>64</v>
      </c>
      <c r="P276" s="30" t="s">
        <v>65</v>
      </c>
      <c r="Q276" s="31"/>
      <c r="R276" s="32"/>
      <c r="S276" s="32"/>
      <c r="T276" s="32"/>
      <c r="U276" s="32"/>
      <c r="V276" s="32"/>
      <c r="W276" s="32"/>
      <c r="X276" s="45"/>
      <c r="Y276" s="46"/>
      <c r="Z276" s="46"/>
      <c r="AA276" s="46"/>
      <c r="AB276" s="46"/>
      <c r="AC276" s="46"/>
      <c r="AD276" s="46"/>
      <c r="AE276" s="47"/>
      <c r="AF276" s="48"/>
      <c r="AG276" s="48"/>
      <c r="AH276" s="84"/>
      <c r="AI276" s="84"/>
      <c r="AJ276" s="84"/>
      <c r="AK276" s="84"/>
      <c r="AL276" s="52"/>
    </row>
    <row r="277" spans="1:38" ht="147" customHeight="1">
      <c r="A277" s="27"/>
      <c r="B277" s="28"/>
      <c r="C277" s="29"/>
      <c r="D277" s="30" t="s">
        <v>282</v>
      </c>
      <c r="E277" s="30" t="s">
        <v>283</v>
      </c>
      <c r="F277" s="30" t="s">
        <v>284</v>
      </c>
      <c r="G277" s="86" t="s">
        <v>285</v>
      </c>
      <c r="H277" s="30" t="s">
        <v>70</v>
      </c>
      <c r="I277" s="30"/>
      <c r="J277" s="30"/>
      <c r="K277" s="30"/>
      <c r="L277" s="30"/>
      <c r="M277" s="30"/>
      <c r="N277" s="30"/>
      <c r="O277" s="30" t="s">
        <v>283</v>
      </c>
      <c r="P277" s="30" t="s">
        <v>286</v>
      </c>
      <c r="Q277" s="31"/>
      <c r="R277" s="32"/>
      <c r="S277" s="32"/>
      <c r="T277" s="32"/>
      <c r="U277" s="32"/>
      <c r="V277" s="32"/>
      <c r="W277" s="32"/>
      <c r="X277" s="45"/>
      <c r="Y277" s="46"/>
      <c r="Z277" s="46"/>
      <c r="AA277" s="46"/>
      <c r="AB277" s="46"/>
      <c r="AC277" s="46"/>
      <c r="AD277" s="46"/>
      <c r="AE277" s="47"/>
      <c r="AF277" s="48"/>
      <c r="AG277" s="48"/>
      <c r="AH277" s="84"/>
      <c r="AI277" s="84"/>
      <c r="AJ277" s="84"/>
      <c r="AK277" s="84"/>
      <c r="AL277" s="52"/>
    </row>
    <row r="278" spans="1:38" ht="72.75" customHeight="1">
      <c r="A278" s="27"/>
      <c r="B278" s="28"/>
      <c r="C278" s="29"/>
      <c r="D278" s="30" t="s">
        <v>100</v>
      </c>
      <c r="E278" s="30" t="s">
        <v>287</v>
      </c>
      <c r="F278" s="30" t="s">
        <v>288</v>
      </c>
      <c r="G278" s="30" t="s">
        <v>289</v>
      </c>
      <c r="H278" s="30" t="s">
        <v>70</v>
      </c>
      <c r="I278" s="30"/>
      <c r="J278" s="30"/>
      <c r="K278" s="30"/>
      <c r="L278" s="30"/>
      <c r="M278" s="30"/>
      <c r="N278" s="30"/>
      <c r="O278" s="30" t="s">
        <v>287</v>
      </c>
      <c r="P278" s="30" t="s">
        <v>65</v>
      </c>
      <c r="Q278" s="31"/>
      <c r="R278" s="32"/>
      <c r="S278" s="32"/>
      <c r="T278" s="32"/>
      <c r="U278" s="32"/>
      <c r="V278" s="32"/>
      <c r="W278" s="32"/>
      <c r="X278" s="45"/>
      <c r="Y278" s="46"/>
      <c r="Z278" s="46"/>
      <c r="AA278" s="46"/>
      <c r="AB278" s="46"/>
      <c r="AC278" s="46"/>
      <c r="AD278" s="46"/>
      <c r="AE278" s="47"/>
      <c r="AF278" s="48"/>
      <c r="AG278" s="48"/>
      <c r="AH278" s="84"/>
      <c r="AI278" s="84"/>
      <c r="AJ278" s="84"/>
      <c r="AK278" s="84"/>
      <c r="AL278" s="52"/>
    </row>
    <row r="279" spans="1:38" ht="98.25" customHeight="1">
      <c r="A279" s="27"/>
      <c r="B279" s="28"/>
      <c r="C279" s="29"/>
      <c r="D279" s="30" t="s">
        <v>66</v>
      </c>
      <c r="E279" s="30" t="s">
        <v>290</v>
      </c>
      <c r="F279" s="30" t="s">
        <v>291</v>
      </c>
      <c r="G279" s="30" t="s">
        <v>444</v>
      </c>
      <c r="H279" s="30" t="s">
        <v>70</v>
      </c>
      <c r="I279" s="30"/>
      <c r="J279" s="30"/>
      <c r="K279" s="30"/>
      <c r="L279" s="30"/>
      <c r="M279" s="30"/>
      <c r="N279" s="30"/>
      <c r="O279" s="30" t="s">
        <v>71</v>
      </c>
      <c r="P279" s="30" t="s">
        <v>443</v>
      </c>
      <c r="Q279" s="31"/>
      <c r="R279" s="32"/>
      <c r="S279" s="32"/>
      <c r="T279" s="32"/>
      <c r="U279" s="32"/>
      <c r="V279" s="32"/>
      <c r="W279" s="32"/>
      <c r="X279" s="45"/>
      <c r="Y279" s="46"/>
      <c r="Z279" s="46"/>
      <c r="AA279" s="46"/>
      <c r="AB279" s="46"/>
      <c r="AC279" s="46"/>
      <c r="AD279" s="46"/>
      <c r="AE279" s="47"/>
      <c r="AF279" s="48"/>
      <c r="AG279" s="48"/>
      <c r="AH279" s="84"/>
      <c r="AI279" s="84"/>
      <c r="AJ279" s="84"/>
      <c r="AK279" s="84"/>
      <c r="AL279" s="52"/>
    </row>
    <row r="280" spans="1:38" ht="15" customHeight="1">
      <c r="A280" s="27"/>
      <c r="B280" s="28"/>
      <c r="C280" s="124" t="s">
        <v>72</v>
      </c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30" t="s">
        <v>79</v>
      </c>
      <c r="R280" s="30" t="s">
        <v>159</v>
      </c>
      <c r="S280" s="30" t="s">
        <v>331</v>
      </c>
      <c r="T280" s="30" t="s">
        <v>76</v>
      </c>
      <c r="U280" s="30"/>
      <c r="V280" s="30"/>
      <c r="W280" s="30"/>
      <c r="X280" s="42"/>
      <c r="Y280" s="42">
        <v>0</v>
      </c>
      <c r="Z280" s="42"/>
      <c r="AA280" s="42"/>
      <c r="AB280" s="42"/>
      <c r="AC280" s="42"/>
      <c r="AD280" s="42">
        <v>0</v>
      </c>
      <c r="AE280" s="42">
        <v>0</v>
      </c>
      <c r="AF280" s="19"/>
      <c r="AG280" s="19"/>
      <c r="AH280" s="63"/>
      <c r="AI280" s="63"/>
      <c r="AJ280" s="63"/>
      <c r="AK280" s="85"/>
      <c r="AL280" s="52"/>
    </row>
    <row r="281" spans="1:38" ht="15" customHeight="1">
      <c r="A281" s="27"/>
      <c r="B281" s="28"/>
      <c r="C281" s="124" t="s">
        <v>72</v>
      </c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30" t="s">
        <v>79</v>
      </c>
      <c r="R281" s="30" t="s">
        <v>159</v>
      </c>
      <c r="S281" s="30" t="s">
        <v>360</v>
      </c>
      <c r="T281" s="30" t="s">
        <v>76</v>
      </c>
      <c r="U281" s="30"/>
      <c r="V281" s="30"/>
      <c r="W281" s="30"/>
      <c r="X281" s="42">
        <v>20525.2</v>
      </c>
      <c r="Y281" s="42">
        <v>20525.2</v>
      </c>
      <c r="Z281" s="42"/>
      <c r="AA281" s="42"/>
      <c r="AB281" s="42"/>
      <c r="AC281" s="42"/>
      <c r="AD281" s="42">
        <v>0</v>
      </c>
      <c r="AE281" s="42">
        <v>0</v>
      </c>
      <c r="AF281" s="19"/>
      <c r="AG281" s="19"/>
      <c r="AH281" s="63">
        <v>20525.2</v>
      </c>
      <c r="AI281" s="63"/>
      <c r="AJ281" s="63"/>
      <c r="AK281" s="85"/>
      <c r="AL281" s="52"/>
    </row>
    <row r="282" spans="1:38" ht="15" customHeight="1">
      <c r="A282" s="27"/>
      <c r="B282" s="28"/>
      <c r="C282" s="124" t="s">
        <v>72</v>
      </c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30" t="s">
        <v>79</v>
      </c>
      <c r="R282" s="30" t="s">
        <v>159</v>
      </c>
      <c r="S282" s="30" t="s">
        <v>361</v>
      </c>
      <c r="T282" s="30" t="s">
        <v>76</v>
      </c>
      <c r="U282" s="30"/>
      <c r="V282" s="30"/>
      <c r="W282" s="30"/>
      <c r="X282" s="42">
        <v>20525.2</v>
      </c>
      <c r="Y282" s="42">
        <v>20525.2</v>
      </c>
      <c r="Z282" s="42"/>
      <c r="AA282" s="42"/>
      <c r="AB282" s="42"/>
      <c r="AC282" s="42"/>
      <c r="AD282" s="42">
        <v>0</v>
      </c>
      <c r="AE282" s="42">
        <v>0</v>
      </c>
      <c r="AF282" s="19"/>
      <c r="AG282" s="19"/>
      <c r="AH282" s="63">
        <v>20525.2</v>
      </c>
      <c r="AI282" s="63"/>
      <c r="AJ282" s="63"/>
      <c r="AK282" s="85"/>
      <c r="AL282" s="52"/>
    </row>
    <row r="283" spans="1:38" ht="15" customHeight="1">
      <c r="A283" s="27"/>
      <c r="B283" s="28"/>
      <c r="C283" s="124" t="s">
        <v>72</v>
      </c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30" t="s">
        <v>79</v>
      </c>
      <c r="R283" s="30" t="s">
        <v>159</v>
      </c>
      <c r="S283" s="30" t="s">
        <v>362</v>
      </c>
      <c r="T283" s="30" t="s">
        <v>76</v>
      </c>
      <c r="U283" s="30"/>
      <c r="V283" s="30"/>
      <c r="W283" s="30"/>
      <c r="X283" s="42">
        <v>20525.2</v>
      </c>
      <c r="Y283" s="42">
        <v>20525.2</v>
      </c>
      <c r="Z283" s="42"/>
      <c r="AA283" s="42"/>
      <c r="AB283" s="42"/>
      <c r="AC283" s="42"/>
      <c r="AD283" s="42">
        <v>0</v>
      </c>
      <c r="AE283" s="42">
        <v>0</v>
      </c>
      <c r="AF283" s="19"/>
      <c r="AG283" s="19"/>
      <c r="AH283" s="63">
        <v>20525.2</v>
      </c>
      <c r="AI283" s="63"/>
      <c r="AJ283" s="63"/>
      <c r="AK283" s="85"/>
      <c r="AL283" s="52"/>
    </row>
    <row r="284" spans="1:38" ht="18" customHeight="1">
      <c r="A284" s="18"/>
      <c r="B284" s="19" t="s">
        <v>363</v>
      </c>
      <c r="C284" s="136" t="s">
        <v>364</v>
      </c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42">
        <v>34823.4</v>
      </c>
      <c r="Y284" s="42">
        <v>0</v>
      </c>
      <c r="Z284" s="42">
        <v>65000</v>
      </c>
      <c r="AA284" s="42">
        <v>65000</v>
      </c>
      <c r="AB284" s="42">
        <v>65000</v>
      </c>
      <c r="AC284" s="42">
        <v>65000</v>
      </c>
      <c r="AD284" s="42">
        <v>0</v>
      </c>
      <c r="AE284" s="42">
        <v>0</v>
      </c>
      <c r="AF284" s="43"/>
      <c r="AG284" s="43"/>
      <c r="AH284" s="63">
        <v>34823.4</v>
      </c>
      <c r="AI284" s="63">
        <v>65000</v>
      </c>
      <c r="AJ284" s="63">
        <v>65000</v>
      </c>
      <c r="AK284" s="83">
        <v>65000</v>
      </c>
      <c r="AL284" s="52"/>
    </row>
    <row r="285" spans="1:38" ht="30.75" customHeight="1">
      <c r="A285" s="19" t="s">
        <v>56</v>
      </c>
      <c r="B285" s="19" t="s">
        <v>57</v>
      </c>
      <c r="C285" s="20" t="s">
        <v>365</v>
      </c>
      <c r="D285" s="21"/>
      <c r="E285" s="22"/>
      <c r="F285" s="22"/>
      <c r="G285" s="22"/>
      <c r="H285" s="23"/>
      <c r="I285" s="23"/>
      <c r="J285" s="23"/>
      <c r="K285" s="23"/>
      <c r="L285" s="23"/>
      <c r="M285" s="23"/>
      <c r="N285" s="23"/>
      <c r="O285" s="22"/>
      <c r="P285" s="24"/>
      <c r="Q285" s="25"/>
      <c r="R285" s="25"/>
      <c r="S285" s="25"/>
      <c r="T285" s="25"/>
      <c r="U285" s="25"/>
      <c r="V285" s="25"/>
      <c r="W285" s="26"/>
      <c r="X285" s="42">
        <v>34823.4</v>
      </c>
      <c r="Y285" s="42">
        <v>0</v>
      </c>
      <c r="Z285" s="42">
        <v>65000</v>
      </c>
      <c r="AA285" s="42">
        <v>65000</v>
      </c>
      <c r="AB285" s="42">
        <v>65000</v>
      </c>
      <c r="AC285" s="42">
        <v>65000</v>
      </c>
      <c r="AD285" s="42">
        <v>0</v>
      </c>
      <c r="AE285" s="42">
        <v>0</v>
      </c>
      <c r="AF285" s="19"/>
      <c r="AG285" s="19"/>
      <c r="AH285" s="63">
        <v>34823.4</v>
      </c>
      <c r="AI285" s="63">
        <v>65000</v>
      </c>
      <c r="AJ285" s="63">
        <v>65000</v>
      </c>
      <c r="AK285" s="83">
        <v>65000</v>
      </c>
      <c r="AL285" s="52"/>
    </row>
    <row r="286" spans="1:38" ht="55.5" customHeight="1">
      <c r="A286" s="27"/>
      <c r="B286" s="28"/>
      <c r="C286" s="29"/>
      <c r="D286" s="30" t="s">
        <v>59</v>
      </c>
      <c r="E286" s="30" t="s">
        <v>60</v>
      </c>
      <c r="F286" s="30" t="s">
        <v>61</v>
      </c>
      <c r="G286" s="30" t="s">
        <v>62</v>
      </c>
      <c r="H286" s="30"/>
      <c r="I286" s="30"/>
      <c r="J286" s="30" t="s">
        <v>63</v>
      </c>
      <c r="K286" s="30"/>
      <c r="L286" s="30" t="s">
        <v>17</v>
      </c>
      <c r="M286" s="30" t="s">
        <v>366</v>
      </c>
      <c r="N286" s="30"/>
      <c r="O286" s="30" t="s">
        <v>64</v>
      </c>
      <c r="P286" s="30" t="s">
        <v>65</v>
      </c>
      <c r="Q286" s="31"/>
      <c r="R286" s="32"/>
      <c r="S286" s="32"/>
      <c r="T286" s="32"/>
      <c r="U286" s="32"/>
      <c r="V286" s="32"/>
      <c r="W286" s="32"/>
      <c r="X286" s="45"/>
      <c r="Y286" s="46"/>
      <c r="Z286" s="46"/>
      <c r="AA286" s="46"/>
      <c r="AB286" s="46"/>
      <c r="AC286" s="46"/>
      <c r="AD286" s="46"/>
      <c r="AE286" s="47"/>
      <c r="AF286" s="48"/>
      <c r="AG286" s="48"/>
      <c r="AH286" s="84"/>
      <c r="AI286" s="84"/>
      <c r="AJ286" s="84"/>
      <c r="AK286" s="84"/>
      <c r="AL286" s="52"/>
    </row>
    <row r="287" spans="1:38" ht="15" customHeight="1">
      <c r="A287" s="27"/>
      <c r="B287" s="28"/>
      <c r="C287" s="124" t="s">
        <v>72</v>
      </c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30" t="s">
        <v>26</v>
      </c>
      <c r="R287" s="30" t="s">
        <v>159</v>
      </c>
      <c r="S287" s="30" t="s">
        <v>367</v>
      </c>
      <c r="T287" s="30" t="s">
        <v>76</v>
      </c>
      <c r="U287" s="30"/>
      <c r="V287" s="30"/>
      <c r="W287" s="30"/>
      <c r="X287" s="42">
        <v>34823.4</v>
      </c>
      <c r="Y287" s="42">
        <v>0</v>
      </c>
      <c r="Z287" s="42">
        <v>65000</v>
      </c>
      <c r="AA287" s="42">
        <v>65000</v>
      </c>
      <c r="AB287" s="42">
        <v>65000</v>
      </c>
      <c r="AC287" s="42">
        <v>65000</v>
      </c>
      <c r="AD287" s="42">
        <v>0</v>
      </c>
      <c r="AE287" s="42">
        <v>0</v>
      </c>
      <c r="AF287" s="19" t="s">
        <v>19</v>
      </c>
      <c r="AG287" s="19"/>
      <c r="AH287" s="63">
        <v>34823.4</v>
      </c>
      <c r="AI287" s="63">
        <v>65000</v>
      </c>
      <c r="AJ287" s="63">
        <v>65000</v>
      </c>
      <c r="AK287" s="85">
        <v>65000</v>
      </c>
      <c r="AL287" s="52"/>
    </row>
    <row r="288" spans="1:38" ht="15" customHeight="1">
      <c r="A288" s="18"/>
      <c r="B288" s="19" t="s">
        <v>368</v>
      </c>
      <c r="C288" s="136" t="s">
        <v>369</v>
      </c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42">
        <v>114050</v>
      </c>
      <c r="Y288" s="42">
        <v>114050</v>
      </c>
      <c r="Z288" s="42">
        <v>38720</v>
      </c>
      <c r="AA288" s="42">
        <v>38720</v>
      </c>
      <c r="AB288" s="42">
        <v>38720</v>
      </c>
      <c r="AC288" s="42">
        <v>38720</v>
      </c>
      <c r="AD288" s="42">
        <v>0</v>
      </c>
      <c r="AE288" s="42">
        <v>0</v>
      </c>
      <c r="AF288" s="43"/>
      <c r="AG288" s="43"/>
      <c r="AH288" s="63">
        <v>114050</v>
      </c>
      <c r="AI288" s="63">
        <v>38720</v>
      </c>
      <c r="AJ288" s="63">
        <v>38720</v>
      </c>
      <c r="AK288" s="83">
        <v>38720</v>
      </c>
      <c r="AL288" s="52"/>
    </row>
    <row r="289" spans="1:38" ht="33.75" customHeight="1">
      <c r="A289" s="19" t="s">
        <v>56</v>
      </c>
      <c r="B289" s="19" t="s">
        <v>57</v>
      </c>
      <c r="C289" s="20" t="s">
        <v>370</v>
      </c>
      <c r="D289" s="21"/>
      <c r="E289" s="22"/>
      <c r="F289" s="22"/>
      <c r="G289" s="22"/>
      <c r="H289" s="23"/>
      <c r="I289" s="23"/>
      <c r="J289" s="23"/>
      <c r="K289" s="23"/>
      <c r="L289" s="23"/>
      <c r="M289" s="23"/>
      <c r="N289" s="23"/>
      <c r="O289" s="22"/>
      <c r="P289" s="24"/>
      <c r="Q289" s="25"/>
      <c r="R289" s="25"/>
      <c r="S289" s="25"/>
      <c r="T289" s="25"/>
      <c r="U289" s="25"/>
      <c r="V289" s="25"/>
      <c r="W289" s="26"/>
      <c r="X289" s="42">
        <f aca="true" t="shared" si="13" ref="X289:AC289">SUM(X294:X295)</f>
        <v>114050</v>
      </c>
      <c r="Y289" s="42">
        <f t="shared" si="13"/>
        <v>114050</v>
      </c>
      <c r="Z289" s="42">
        <f t="shared" si="13"/>
        <v>38720</v>
      </c>
      <c r="AA289" s="42">
        <f t="shared" si="13"/>
        <v>38720</v>
      </c>
      <c r="AB289" s="42">
        <f t="shared" si="13"/>
        <v>38720</v>
      </c>
      <c r="AC289" s="42">
        <f t="shared" si="13"/>
        <v>38720</v>
      </c>
      <c r="AD289" s="42">
        <v>0</v>
      </c>
      <c r="AE289" s="42">
        <v>0</v>
      </c>
      <c r="AF289" s="19"/>
      <c r="AG289" s="19"/>
      <c r="AH289" s="63">
        <v>114050</v>
      </c>
      <c r="AI289" s="63">
        <v>38720</v>
      </c>
      <c r="AJ289" s="63">
        <v>38720</v>
      </c>
      <c r="AK289" s="83">
        <v>38720</v>
      </c>
      <c r="AL289" s="52"/>
    </row>
    <row r="290" spans="1:38" ht="57" customHeight="1">
      <c r="A290" s="27"/>
      <c r="B290" s="28"/>
      <c r="C290" s="29"/>
      <c r="D290" s="30" t="s">
        <v>59</v>
      </c>
      <c r="E290" s="30" t="s">
        <v>60</v>
      </c>
      <c r="F290" s="30" t="s">
        <v>61</v>
      </c>
      <c r="G290" s="30" t="s">
        <v>62</v>
      </c>
      <c r="H290" s="30"/>
      <c r="I290" s="30" t="s">
        <v>19</v>
      </c>
      <c r="J290" s="30" t="s">
        <v>63</v>
      </c>
      <c r="K290" s="30"/>
      <c r="L290" s="30" t="s">
        <v>17</v>
      </c>
      <c r="M290" s="30" t="s">
        <v>371</v>
      </c>
      <c r="N290" s="30"/>
      <c r="O290" s="30" t="s">
        <v>64</v>
      </c>
      <c r="P290" s="30" t="s">
        <v>65</v>
      </c>
      <c r="Q290" s="31"/>
      <c r="R290" s="32"/>
      <c r="S290" s="32"/>
      <c r="T290" s="32"/>
      <c r="U290" s="32"/>
      <c r="V290" s="32"/>
      <c r="W290" s="32"/>
      <c r="X290" s="45"/>
      <c r="Y290" s="46"/>
      <c r="Z290" s="46"/>
      <c r="AA290" s="46"/>
      <c r="AB290" s="46"/>
      <c r="AC290" s="46"/>
      <c r="AD290" s="46"/>
      <c r="AE290" s="47"/>
      <c r="AF290" s="48"/>
      <c r="AG290" s="48"/>
      <c r="AH290" s="84"/>
      <c r="AI290" s="84"/>
      <c r="AJ290" s="84"/>
      <c r="AK290" s="84"/>
      <c r="AL290" s="52"/>
    </row>
    <row r="291" spans="1:38" ht="38.25">
      <c r="A291" s="27"/>
      <c r="B291" s="28"/>
      <c r="C291" s="29"/>
      <c r="D291" s="30" t="s">
        <v>210</v>
      </c>
      <c r="E291" s="30" t="s">
        <v>372</v>
      </c>
      <c r="F291" s="30" t="s">
        <v>373</v>
      </c>
      <c r="G291" s="30" t="s">
        <v>374</v>
      </c>
      <c r="H291" s="30"/>
      <c r="I291" s="30" t="s">
        <v>18</v>
      </c>
      <c r="J291" s="30" t="s">
        <v>23</v>
      </c>
      <c r="K291" s="30"/>
      <c r="L291" s="30"/>
      <c r="M291" s="30"/>
      <c r="N291" s="30"/>
      <c r="O291" s="30" t="s">
        <v>375</v>
      </c>
      <c r="P291" s="30" t="s">
        <v>65</v>
      </c>
      <c r="Q291" s="31"/>
      <c r="R291" s="32"/>
      <c r="S291" s="32"/>
      <c r="T291" s="32"/>
      <c r="U291" s="32"/>
      <c r="V291" s="32"/>
      <c r="W291" s="32"/>
      <c r="X291" s="45"/>
      <c r="Y291" s="46"/>
      <c r="Z291" s="46"/>
      <c r="AA291" s="46"/>
      <c r="AB291" s="46"/>
      <c r="AC291" s="46"/>
      <c r="AD291" s="46"/>
      <c r="AE291" s="47"/>
      <c r="AF291" s="48"/>
      <c r="AG291" s="48"/>
      <c r="AH291" s="84"/>
      <c r="AI291" s="84"/>
      <c r="AJ291" s="84"/>
      <c r="AK291" s="84"/>
      <c r="AL291" s="52"/>
    </row>
    <row r="292" spans="1:38" ht="75" customHeight="1">
      <c r="A292" s="27"/>
      <c r="B292" s="28"/>
      <c r="C292" s="29"/>
      <c r="D292" s="30" t="s">
        <v>274</v>
      </c>
      <c r="E292" s="30" t="s">
        <v>275</v>
      </c>
      <c r="F292" s="30" t="s">
        <v>376</v>
      </c>
      <c r="G292" s="30" t="s">
        <v>377</v>
      </c>
      <c r="H292" s="30" t="s">
        <v>70</v>
      </c>
      <c r="I292" s="30"/>
      <c r="J292" s="30"/>
      <c r="K292" s="30"/>
      <c r="L292" s="30"/>
      <c r="M292" s="30"/>
      <c r="N292" s="30"/>
      <c r="O292" s="30" t="s">
        <v>277</v>
      </c>
      <c r="P292" s="30" t="s">
        <v>65</v>
      </c>
      <c r="Q292" s="31"/>
      <c r="R292" s="32"/>
      <c r="S292" s="32"/>
      <c r="T292" s="32"/>
      <c r="U292" s="32"/>
      <c r="V292" s="32"/>
      <c r="W292" s="32"/>
      <c r="X292" s="45"/>
      <c r="Y292" s="46"/>
      <c r="Z292" s="46"/>
      <c r="AA292" s="46"/>
      <c r="AB292" s="46"/>
      <c r="AC292" s="46"/>
      <c r="AD292" s="46"/>
      <c r="AE292" s="47"/>
      <c r="AF292" s="48"/>
      <c r="AG292" s="48"/>
      <c r="AH292" s="84"/>
      <c r="AI292" s="84"/>
      <c r="AJ292" s="84"/>
      <c r="AK292" s="84"/>
      <c r="AL292" s="52"/>
    </row>
    <row r="293" spans="1:38" ht="62.25" customHeight="1">
      <c r="A293" s="27"/>
      <c r="B293" s="28"/>
      <c r="C293" s="29"/>
      <c r="D293" s="30" t="s">
        <v>66</v>
      </c>
      <c r="E293" s="30" t="s">
        <v>168</v>
      </c>
      <c r="F293" s="30" t="s">
        <v>235</v>
      </c>
      <c r="G293" s="30" t="s">
        <v>236</v>
      </c>
      <c r="H293" s="30" t="s">
        <v>70</v>
      </c>
      <c r="I293" s="30"/>
      <c r="J293" s="30"/>
      <c r="K293" s="30"/>
      <c r="L293" s="30"/>
      <c r="M293" s="30"/>
      <c r="N293" s="30"/>
      <c r="O293" s="30" t="s">
        <v>71</v>
      </c>
      <c r="P293" s="30" t="s">
        <v>443</v>
      </c>
      <c r="Q293" s="31"/>
      <c r="R293" s="32"/>
      <c r="S293" s="32"/>
      <c r="T293" s="32"/>
      <c r="U293" s="32"/>
      <c r="V293" s="32"/>
      <c r="W293" s="32"/>
      <c r="X293" s="45"/>
      <c r="Y293" s="46"/>
      <c r="Z293" s="46"/>
      <c r="AA293" s="46"/>
      <c r="AB293" s="46"/>
      <c r="AC293" s="46"/>
      <c r="AD293" s="46"/>
      <c r="AE293" s="47"/>
      <c r="AF293" s="48"/>
      <c r="AG293" s="48"/>
      <c r="AH293" s="84"/>
      <c r="AI293" s="84"/>
      <c r="AJ293" s="84"/>
      <c r="AK293" s="84"/>
      <c r="AL293" s="52"/>
    </row>
    <row r="294" spans="1:38" ht="15" customHeight="1">
      <c r="A294" s="27"/>
      <c r="B294" s="28"/>
      <c r="C294" s="124" t="s">
        <v>219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30" t="s">
        <v>378</v>
      </c>
      <c r="R294" s="30" t="s">
        <v>378</v>
      </c>
      <c r="S294" s="30" t="s">
        <v>379</v>
      </c>
      <c r="T294" s="30" t="s">
        <v>222</v>
      </c>
      <c r="U294" s="30"/>
      <c r="V294" s="30"/>
      <c r="W294" s="30"/>
      <c r="X294" s="42">
        <v>108770</v>
      </c>
      <c r="Y294" s="42">
        <v>108770</v>
      </c>
      <c r="Z294" s="42">
        <v>33440</v>
      </c>
      <c r="AA294" s="42">
        <v>33440</v>
      </c>
      <c r="AB294" s="42">
        <v>33440</v>
      </c>
      <c r="AC294" s="42">
        <v>33440</v>
      </c>
      <c r="AD294" s="42">
        <v>0</v>
      </c>
      <c r="AE294" s="42">
        <v>0</v>
      </c>
      <c r="AF294" s="19" t="s">
        <v>19</v>
      </c>
      <c r="AG294" s="19"/>
      <c r="AH294" s="63">
        <v>108770</v>
      </c>
      <c r="AI294" s="63">
        <v>33440</v>
      </c>
      <c r="AJ294" s="63">
        <v>33440</v>
      </c>
      <c r="AK294" s="85">
        <v>33440</v>
      </c>
      <c r="AL294" s="52"/>
    </row>
    <row r="295" spans="1:38" ht="15" customHeight="1">
      <c r="A295" s="27"/>
      <c r="B295" s="28"/>
      <c r="C295" s="124" t="s">
        <v>219</v>
      </c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30" t="s">
        <v>378</v>
      </c>
      <c r="R295" s="30" t="s">
        <v>378</v>
      </c>
      <c r="S295" s="30" t="s">
        <v>380</v>
      </c>
      <c r="T295" s="30" t="s">
        <v>222</v>
      </c>
      <c r="U295" s="30"/>
      <c r="V295" s="30"/>
      <c r="W295" s="30"/>
      <c r="X295" s="42">
        <v>5280</v>
      </c>
      <c r="Y295" s="42">
        <v>5280</v>
      </c>
      <c r="Z295" s="42">
        <v>5280</v>
      </c>
      <c r="AA295" s="42">
        <v>5280</v>
      </c>
      <c r="AB295" s="42">
        <v>5280</v>
      </c>
      <c r="AC295" s="42">
        <v>5280</v>
      </c>
      <c r="AD295" s="42">
        <v>0</v>
      </c>
      <c r="AE295" s="42">
        <v>0</v>
      </c>
      <c r="AF295" s="19" t="s">
        <v>19</v>
      </c>
      <c r="AG295" s="19"/>
      <c r="AH295" s="63">
        <v>5280</v>
      </c>
      <c r="AI295" s="63">
        <v>5280</v>
      </c>
      <c r="AJ295" s="63">
        <v>5280</v>
      </c>
      <c r="AK295" s="85">
        <v>5280</v>
      </c>
      <c r="AL295" s="52"/>
    </row>
    <row r="296" spans="1:38" ht="36" customHeight="1">
      <c r="A296" s="18"/>
      <c r="B296" s="19" t="s">
        <v>381</v>
      </c>
      <c r="C296" s="176" t="s">
        <v>382</v>
      </c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42">
        <v>4202945.93</v>
      </c>
      <c r="Y296" s="42">
        <v>4180910.33</v>
      </c>
      <c r="Z296" s="42">
        <v>4407672.28</v>
      </c>
      <c r="AA296" s="42">
        <v>4136582.2</v>
      </c>
      <c r="AB296" s="42">
        <v>4136582.2</v>
      </c>
      <c r="AC296" s="42">
        <v>4136582.2</v>
      </c>
      <c r="AD296" s="42">
        <v>0</v>
      </c>
      <c r="AE296" s="42">
        <v>0</v>
      </c>
      <c r="AF296" s="43"/>
      <c r="AG296" s="43"/>
      <c r="AH296" s="63">
        <v>4202945.93</v>
      </c>
      <c r="AI296" s="63">
        <v>4407672.28</v>
      </c>
      <c r="AJ296" s="63">
        <v>4136582.2</v>
      </c>
      <c r="AK296" s="83">
        <v>4136582.2</v>
      </c>
      <c r="AL296" s="52"/>
    </row>
    <row r="297" spans="1:38" ht="55.5" customHeight="1">
      <c r="A297" s="19" t="s">
        <v>56</v>
      </c>
      <c r="B297" s="19" t="s">
        <v>57</v>
      </c>
      <c r="C297" s="20" t="s">
        <v>383</v>
      </c>
      <c r="D297" s="21"/>
      <c r="E297" s="22"/>
      <c r="F297" s="22"/>
      <c r="G297" s="22"/>
      <c r="H297" s="23"/>
      <c r="I297" s="23"/>
      <c r="J297" s="23"/>
      <c r="K297" s="23"/>
      <c r="L297" s="23"/>
      <c r="M297" s="23"/>
      <c r="N297" s="23"/>
      <c r="O297" s="22"/>
      <c r="P297" s="24"/>
      <c r="Q297" s="25"/>
      <c r="R297" s="25"/>
      <c r="S297" s="25"/>
      <c r="T297" s="25"/>
      <c r="U297" s="25"/>
      <c r="V297" s="25"/>
      <c r="W297" s="26"/>
      <c r="X297" s="42">
        <f aca="true" t="shared" si="14" ref="X297:AC297">SUM(X301:X304)</f>
        <v>4202945.93</v>
      </c>
      <c r="Y297" s="42">
        <f t="shared" si="14"/>
        <v>4180910.33</v>
      </c>
      <c r="Z297" s="42">
        <f t="shared" si="14"/>
        <v>4407672.28</v>
      </c>
      <c r="AA297" s="42">
        <f t="shared" si="14"/>
        <v>4136582.1999999997</v>
      </c>
      <c r="AB297" s="42">
        <f t="shared" si="14"/>
        <v>4136582.1999999997</v>
      </c>
      <c r="AC297" s="42">
        <f t="shared" si="14"/>
        <v>4136582.1999999997</v>
      </c>
      <c r="AD297" s="42">
        <v>0</v>
      </c>
      <c r="AE297" s="42">
        <v>0</v>
      </c>
      <c r="AF297" s="19"/>
      <c r="AG297" s="19"/>
      <c r="AH297" s="63">
        <v>4202945.93</v>
      </c>
      <c r="AI297" s="63">
        <v>4407672.28</v>
      </c>
      <c r="AJ297" s="63">
        <v>4136582.1999999997</v>
      </c>
      <c r="AK297" s="83">
        <v>4136582.1999999997</v>
      </c>
      <c r="AL297" s="52"/>
    </row>
    <row r="298" spans="1:38" ht="57.75" customHeight="1">
      <c r="A298" s="27"/>
      <c r="B298" s="28"/>
      <c r="C298" s="29"/>
      <c r="D298" s="30" t="s">
        <v>66</v>
      </c>
      <c r="E298" s="30" t="s">
        <v>384</v>
      </c>
      <c r="F298" s="30" t="s">
        <v>385</v>
      </c>
      <c r="G298" s="30" t="s">
        <v>386</v>
      </c>
      <c r="H298" s="30" t="s">
        <v>70</v>
      </c>
      <c r="I298" s="30"/>
      <c r="J298" s="30"/>
      <c r="K298" s="30"/>
      <c r="L298" s="30"/>
      <c r="M298" s="30"/>
      <c r="N298" s="30"/>
      <c r="O298" s="30" t="s">
        <v>384</v>
      </c>
      <c r="P298" s="30" t="s">
        <v>65</v>
      </c>
      <c r="Q298" s="31"/>
      <c r="R298" s="32"/>
      <c r="S298" s="32"/>
      <c r="T298" s="32"/>
      <c r="U298" s="32"/>
      <c r="V298" s="32"/>
      <c r="W298" s="32"/>
      <c r="X298" s="45"/>
      <c r="Y298" s="46"/>
      <c r="Z298" s="46"/>
      <c r="AA298" s="46"/>
      <c r="AB298" s="46"/>
      <c r="AC298" s="46"/>
      <c r="AD298" s="46"/>
      <c r="AE298" s="47"/>
      <c r="AF298" s="48"/>
      <c r="AG298" s="48"/>
      <c r="AH298" s="84"/>
      <c r="AI298" s="84"/>
      <c r="AJ298" s="84"/>
      <c r="AK298" s="84"/>
      <c r="AL298" s="52"/>
    </row>
    <row r="299" spans="1:38" ht="72" customHeight="1">
      <c r="A299" s="27"/>
      <c r="B299" s="28"/>
      <c r="C299" s="29"/>
      <c r="D299" s="30" t="s">
        <v>66</v>
      </c>
      <c r="E299" s="30" t="s">
        <v>384</v>
      </c>
      <c r="F299" s="30" t="s">
        <v>387</v>
      </c>
      <c r="G299" s="30" t="s">
        <v>388</v>
      </c>
      <c r="H299" s="30" t="s">
        <v>70</v>
      </c>
      <c r="I299" s="30"/>
      <c r="J299" s="30"/>
      <c r="K299" s="30"/>
      <c r="L299" s="30"/>
      <c r="M299" s="30"/>
      <c r="N299" s="30"/>
      <c r="O299" s="30" t="s">
        <v>384</v>
      </c>
      <c r="P299" s="30" t="s">
        <v>65</v>
      </c>
      <c r="Q299" s="31"/>
      <c r="R299" s="32"/>
      <c r="S299" s="32"/>
      <c r="T299" s="32"/>
      <c r="U299" s="32"/>
      <c r="V299" s="32"/>
      <c r="W299" s="32"/>
      <c r="X299" s="45"/>
      <c r="Y299" s="46"/>
      <c r="Z299" s="46"/>
      <c r="AA299" s="46"/>
      <c r="AB299" s="46"/>
      <c r="AC299" s="46"/>
      <c r="AD299" s="46"/>
      <c r="AE299" s="47"/>
      <c r="AF299" s="48"/>
      <c r="AG299" s="48"/>
      <c r="AH299" s="84"/>
      <c r="AI299" s="84"/>
      <c r="AJ299" s="84"/>
      <c r="AK299" s="84"/>
      <c r="AL299" s="52"/>
    </row>
    <row r="300" spans="1:38" ht="99" customHeight="1">
      <c r="A300" s="27"/>
      <c r="B300" s="28"/>
      <c r="C300" s="29"/>
      <c r="D300" s="30" t="s">
        <v>66</v>
      </c>
      <c r="E300" s="30" t="s">
        <v>67</v>
      </c>
      <c r="F300" s="30" t="s">
        <v>68</v>
      </c>
      <c r="G300" s="30" t="s">
        <v>69</v>
      </c>
      <c r="H300" s="30" t="s">
        <v>70</v>
      </c>
      <c r="I300" s="30"/>
      <c r="J300" s="30"/>
      <c r="K300" s="30"/>
      <c r="L300" s="30"/>
      <c r="M300" s="30"/>
      <c r="N300" s="30"/>
      <c r="O300" s="30" t="s">
        <v>71</v>
      </c>
      <c r="P300" s="30" t="s">
        <v>443</v>
      </c>
      <c r="Q300" s="31"/>
      <c r="R300" s="32"/>
      <c r="S300" s="32"/>
      <c r="T300" s="32"/>
      <c r="U300" s="32"/>
      <c r="V300" s="32"/>
      <c r="W300" s="32"/>
      <c r="X300" s="45"/>
      <c r="Y300" s="46"/>
      <c r="Z300" s="46"/>
      <c r="AA300" s="46"/>
      <c r="AB300" s="46"/>
      <c r="AC300" s="46"/>
      <c r="AD300" s="46"/>
      <c r="AE300" s="47"/>
      <c r="AF300" s="48"/>
      <c r="AG300" s="48"/>
      <c r="AH300" s="84"/>
      <c r="AI300" s="84"/>
      <c r="AJ300" s="84"/>
      <c r="AK300" s="84"/>
      <c r="AL300" s="52"/>
    </row>
    <row r="301" spans="1:38" ht="15" customHeight="1">
      <c r="A301" s="27"/>
      <c r="B301" s="28"/>
      <c r="C301" s="124" t="s">
        <v>389</v>
      </c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30" t="s">
        <v>73</v>
      </c>
      <c r="R301" s="30" t="s">
        <v>74</v>
      </c>
      <c r="S301" s="30" t="s">
        <v>390</v>
      </c>
      <c r="T301" s="30" t="s">
        <v>391</v>
      </c>
      <c r="U301" s="30"/>
      <c r="V301" s="30"/>
      <c r="W301" s="30"/>
      <c r="X301" s="42">
        <v>3127209.37</v>
      </c>
      <c r="Y301" s="42">
        <v>3127204.33</v>
      </c>
      <c r="Z301" s="42">
        <v>3298753.31</v>
      </c>
      <c r="AA301" s="42">
        <v>3090542.8</v>
      </c>
      <c r="AB301" s="42">
        <v>3090542.8</v>
      </c>
      <c r="AC301" s="42">
        <v>3090542.8</v>
      </c>
      <c r="AD301" s="42">
        <v>0</v>
      </c>
      <c r="AE301" s="42">
        <v>0</v>
      </c>
      <c r="AF301" s="19" t="s">
        <v>19</v>
      </c>
      <c r="AG301" s="19"/>
      <c r="AH301" s="63">
        <v>3127209.37</v>
      </c>
      <c r="AI301" s="63">
        <v>3298753.31</v>
      </c>
      <c r="AJ301" s="63">
        <v>3090542.8</v>
      </c>
      <c r="AK301" s="85">
        <v>3090542.8</v>
      </c>
      <c r="AL301" s="52"/>
    </row>
    <row r="302" spans="1:38" ht="15" customHeight="1">
      <c r="A302" s="27"/>
      <c r="B302" s="28"/>
      <c r="C302" s="124" t="s">
        <v>392</v>
      </c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30" t="s">
        <v>73</v>
      </c>
      <c r="R302" s="30" t="s">
        <v>74</v>
      </c>
      <c r="S302" s="30" t="s">
        <v>390</v>
      </c>
      <c r="T302" s="30" t="s">
        <v>393</v>
      </c>
      <c r="U302" s="30"/>
      <c r="V302" s="30"/>
      <c r="W302" s="30"/>
      <c r="X302" s="42">
        <v>944417.23</v>
      </c>
      <c r="Y302" s="42">
        <v>933773.04</v>
      </c>
      <c r="Z302" s="42">
        <v>983640.97</v>
      </c>
      <c r="AA302" s="42">
        <v>920761.4</v>
      </c>
      <c r="AB302" s="42">
        <v>920761.4</v>
      </c>
      <c r="AC302" s="42">
        <v>920761.4</v>
      </c>
      <c r="AD302" s="42">
        <v>0</v>
      </c>
      <c r="AE302" s="42">
        <v>0</v>
      </c>
      <c r="AF302" s="19" t="s">
        <v>19</v>
      </c>
      <c r="AG302" s="19"/>
      <c r="AH302" s="63">
        <v>944417.23</v>
      </c>
      <c r="AI302" s="63">
        <v>983640.97</v>
      </c>
      <c r="AJ302" s="63">
        <v>920761.4</v>
      </c>
      <c r="AK302" s="85">
        <v>920761.4</v>
      </c>
      <c r="AL302" s="52"/>
    </row>
    <row r="303" spans="1:38" ht="15" customHeight="1">
      <c r="A303" s="27"/>
      <c r="B303" s="28"/>
      <c r="C303" s="124" t="s">
        <v>72</v>
      </c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30" t="s">
        <v>73</v>
      </c>
      <c r="R303" s="30" t="s">
        <v>74</v>
      </c>
      <c r="S303" s="30" t="s">
        <v>390</v>
      </c>
      <c r="T303" s="30" t="s">
        <v>76</v>
      </c>
      <c r="U303" s="30"/>
      <c r="V303" s="30"/>
      <c r="W303" s="30"/>
      <c r="X303" s="42">
        <v>126319.33</v>
      </c>
      <c r="Y303" s="42">
        <v>119132.96</v>
      </c>
      <c r="Z303" s="42">
        <v>125278</v>
      </c>
      <c r="AA303" s="42">
        <v>125278</v>
      </c>
      <c r="AB303" s="42">
        <v>125278</v>
      </c>
      <c r="AC303" s="42">
        <v>125278</v>
      </c>
      <c r="AD303" s="42">
        <v>0</v>
      </c>
      <c r="AE303" s="42">
        <v>0</v>
      </c>
      <c r="AF303" s="19" t="s">
        <v>19</v>
      </c>
      <c r="AG303" s="19"/>
      <c r="AH303" s="63">
        <v>126319.33</v>
      </c>
      <c r="AI303" s="63">
        <v>125278</v>
      </c>
      <c r="AJ303" s="63">
        <v>125278</v>
      </c>
      <c r="AK303" s="85">
        <v>125278</v>
      </c>
      <c r="AL303" s="52"/>
    </row>
    <row r="304" spans="1:38" ht="15" customHeight="1">
      <c r="A304" s="27"/>
      <c r="B304" s="28"/>
      <c r="C304" s="124" t="s">
        <v>72</v>
      </c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30" t="s">
        <v>378</v>
      </c>
      <c r="R304" s="30" t="s">
        <v>79</v>
      </c>
      <c r="S304" s="30" t="s">
        <v>394</v>
      </c>
      <c r="T304" s="30" t="s">
        <v>76</v>
      </c>
      <c r="U304" s="30"/>
      <c r="V304" s="30"/>
      <c r="W304" s="30"/>
      <c r="X304" s="42">
        <v>5000</v>
      </c>
      <c r="Y304" s="42">
        <v>800</v>
      </c>
      <c r="Z304" s="42"/>
      <c r="AA304" s="42"/>
      <c r="AB304" s="42"/>
      <c r="AC304" s="42"/>
      <c r="AD304" s="42">
        <v>0</v>
      </c>
      <c r="AE304" s="42">
        <v>0</v>
      </c>
      <c r="AF304" s="19" t="s">
        <v>19</v>
      </c>
      <c r="AG304" s="19"/>
      <c r="AH304" s="63">
        <v>5000</v>
      </c>
      <c r="AI304" s="63"/>
      <c r="AJ304" s="63"/>
      <c r="AK304" s="85"/>
      <c r="AL304" s="52"/>
    </row>
    <row r="305" spans="1:38" ht="19.5" customHeight="1">
      <c r="A305" s="18"/>
      <c r="B305" s="19" t="s">
        <v>395</v>
      </c>
      <c r="C305" s="136" t="s">
        <v>396</v>
      </c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42">
        <v>258470.01</v>
      </c>
      <c r="Y305" s="42">
        <v>237099.35</v>
      </c>
      <c r="Z305" s="42">
        <v>256609.8</v>
      </c>
      <c r="AA305" s="42">
        <v>250813.2</v>
      </c>
      <c r="AB305" s="42">
        <v>250813.2</v>
      </c>
      <c r="AC305" s="42">
        <v>250813.2</v>
      </c>
      <c r="AD305" s="42">
        <v>0</v>
      </c>
      <c r="AE305" s="42">
        <v>0</v>
      </c>
      <c r="AF305" s="43"/>
      <c r="AG305" s="43"/>
      <c r="AH305" s="63">
        <v>258470.01</v>
      </c>
      <c r="AI305" s="63">
        <v>256609.8</v>
      </c>
      <c r="AJ305" s="63">
        <v>250813.2</v>
      </c>
      <c r="AK305" s="83">
        <v>250813.2</v>
      </c>
      <c r="AL305" s="52"/>
    </row>
    <row r="306" spans="1:38" ht="32.25" customHeight="1">
      <c r="A306" s="19" t="s">
        <v>56</v>
      </c>
      <c r="B306" s="19" t="s">
        <v>57</v>
      </c>
      <c r="C306" s="20" t="s">
        <v>397</v>
      </c>
      <c r="D306" s="21"/>
      <c r="E306" s="22"/>
      <c r="F306" s="22"/>
      <c r="G306" s="22"/>
      <c r="H306" s="23"/>
      <c r="I306" s="23"/>
      <c r="J306" s="23"/>
      <c r="K306" s="23"/>
      <c r="L306" s="23"/>
      <c r="M306" s="23"/>
      <c r="N306" s="23"/>
      <c r="O306" s="22"/>
      <c r="P306" s="24"/>
      <c r="Q306" s="25"/>
      <c r="R306" s="25"/>
      <c r="S306" s="25"/>
      <c r="T306" s="25"/>
      <c r="U306" s="25"/>
      <c r="V306" s="25"/>
      <c r="W306" s="26"/>
      <c r="X306" s="42">
        <f aca="true" t="shared" si="15" ref="X306:AC306">SUM(X308:X309)</f>
        <v>258470.01</v>
      </c>
      <c r="Y306" s="42">
        <f t="shared" si="15"/>
        <v>237099.34999999998</v>
      </c>
      <c r="Z306" s="42">
        <f t="shared" si="15"/>
        <v>256609.8</v>
      </c>
      <c r="AA306" s="42">
        <f t="shared" si="15"/>
        <v>250813.2</v>
      </c>
      <c r="AB306" s="42">
        <f t="shared" si="15"/>
        <v>250813.2</v>
      </c>
      <c r="AC306" s="42">
        <f t="shared" si="15"/>
        <v>250813.2</v>
      </c>
      <c r="AD306" s="42">
        <v>0</v>
      </c>
      <c r="AE306" s="42">
        <v>0</v>
      </c>
      <c r="AF306" s="19"/>
      <c r="AG306" s="19"/>
      <c r="AH306" s="63">
        <v>258470.01</v>
      </c>
      <c r="AI306" s="63">
        <v>256609.8</v>
      </c>
      <c r="AJ306" s="63">
        <v>250813.2</v>
      </c>
      <c r="AK306" s="83">
        <v>250813.2</v>
      </c>
      <c r="AL306" s="52"/>
    </row>
    <row r="307" spans="1:38" ht="126.75" customHeight="1">
      <c r="A307" s="27"/>
      <c r="B307" s="28"/>
      <c r="C307" s="29"/>
      <c r="D307" s="30" t="s">
        <v>398</v>
      </c>
      <c r="E307" s="30" t="s">
        <v>399</v>
      </c>
      <c r="F307" s="30" t="s">
        <v>400</v>
      </c>
      <c r="G307" s="30" t="s">
        <v>401</v>
      </c>
      <c r="H307" s="30" t="s">
        <v>70</v>
      </c>
      <c r="I307" s="30"/>
      <c r="J307" s="30"/>
      <c r="K307" s="30"/>
      <c r="L307" s="30"/>
      <c r="M307" s="30"/>
      <c r="N307" s="30"/>
      <c r="O307" s="30" t="s">
        <v>399</v>
      </c>
      <c r="P307" s="30" t="s">
        <v>65</v>
      </c>
      <c r="Q307" s="31"/>
      <c r="R307" s="32"/>
      <c r="S307" s="32"/>
      <c r="T307" s="32"/>
      <c r="U307" s="32"/>
      <c r="V307" s="32"/>
      <c r="W307" s="32"/>
      <c r="X307" s="45"/>
      <c r="Y307" s="46"/>
      <c r="Z307" s="46"/>
      <c r="AA307" s="46"/>
      <c r="AB307" s="46"/>
      <c r="AC307" s="46"/>
      <c r="AD307" s="46"/>
      <c r="AE307" s="47"/>
      <c r="AF307" s="48"/>
      <c r="AG307" s="48"/>
      <c r="AH307" s="84"/>
      <c r="AI307" s="84"/>
      <c r="AJ307" s="84"/>
      <c r="AK307" s="84"/>
      <c r="AL307" s="52"/>
    </row>
    <row r="308" spans="1:38" ht="15" customHeight="1">
      <c r="A308" s="27"/>
      <c r="B308" s="28"/>
      <c r="C308" s="124" t="s">
        <v>191</v>
      </c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30" t="s">
        <v>26</v>
      </c>
      <c r="R308" s="30" t="s">
        <v>73</v>
      </c>
      <c r="S308" s="30" t="s">
        <v>402</v>
      </c>
      <c r="T308" s="30" t="s">
        <v>193</v>
      </c>
      <c r="U308" s="30"/>
      <c r="V308" s="30"/>
      <c r="W308" s="30"/>
      <c r="X308" s="42">
        <v>257331.51</v>
      </c>
      <c r="Y308" s="42">
        <v>236180.86</v>
      </c>
      <c r="Z308" s="42">
        <v>253807.8</v>
      </c>
      <c r="AA308" s="42">
        <v>248536.2</v>
      </c>
      <c r="AB308" s="42">
        <v>248536.2</v>
      </c>
      <c r="AC308" s="42">
        <v>248536.2</v>
      </c>
      <c r="AD308" s="42">
        <v>0</v>
      </c>
      <c r="AE308" s="42">
        <v>0</v>
      </c>
      <c r="AF308" s="19" t="s">
        <v>19</v>
      </c>
      <c r="AG308" s="19"/>
      <c r="AH308" s="63">
        <v>257331.51</v>
      </c>
      <c r="AI308" s="63">
        <v>253807.8</v>
      </c>
      <c r="AJ308" s="63">
        <v>248536.2</v>
      </c>
      <c r="AK308" s="85">
        <v>248536.2</v>
      </c>
      <c r="AL308" s="52"/>
    </row>
    <row r="309" spans="1:38" ht="15" customHeight="1">
      <c r="A309" s="27"/>
      <c r="B309" s="28"/>
      <c r="C309" s="124" t="s">
        <v>72</v>
      </c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30" t="s">
        <v>26</v>
      </c>
      <c r="R309" s="30" t="s">
        <v>73</v>
      </c>
      <c r="S309" s="30" t="s">
        <v>402</v>
      </c>
      <c r="T309" s="30" t="s">
        <v>76</v>
      </c>
      <c r="U309" s="30"/>
      <c r="V309" s="30"/>
      <c r="W309" s="30"/>
      <c r="X309" s="42">
        <v>1138.5</v>
      </c>
      <c r="Y309" s="42">
        <v>918.49</v>
      </c>
      <c r="Z309" s="42">
        <v>2802</v>
      </c>
      <c r="AA309" s="42">
        <v>2277</v>
      </c>
      <c r="AB309" s="42">
        <v>2277</v>
      </c>
      <c r="AC309" s="42">
        <v>2277</v>
      </c>
      <c r="AD309" s="42"/>
      <c r="AE309" s="42"/>
      <c r="AF309" s="19"/>
      <c r="AG309" s="19"/>
      <c r="AH309" s="63">
        <v>1138.5</v>
      </c>
      <c r="AI309" s="63">
        <v>2802</v>
      </c>
      <c r="AJ309" s="63">
        <v>2277</v>
      </c>
      <c r="AK309" s="85">
        <v>2277</v>
      </c>
      <c r="AL309" s="52"/>
    </row>
    <row r="310" spans="1:38" ht="32.25" customHeight="1">
      <c r="A310" s="18"/>
      <c r="B310" s="19" t="s">
        <v>403</v>
      </c>
      <c r="C310" s="176" t="s">
        <v>404</v>
      </c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42">
        <v>3600</v>
      </c>
      <c r="Y310" s="42">
        <v>3600</v>
      </c>
      <c r="Z310" s="42">
        <v>3600</v>
      </c>
      <c r="AA310" s="42">
        <v>3600</v>
      </c>
      <c r="AB310" s="42"/>
      <c r="AC310" s="42"/>
      <c r="AD310" s="42">
        <v>0</v>
      </c>
      <c r="AE310" s="42">
        <v>0</v>
      </c>
      <c r="AF310" s="43"/>
      <c r="AG310" s="43"/>
      <c r="AH310" s="63">
        <v>3600</v>
      </c>
      <c r="AI310" s="63">
        <v>3600</v>
      </c>
      <c r="AJ310" s="63">
        <v>3600</v>
      </c>
      <c r="AK310" s="83"/>
      <c r="AL310" s="52"/>
    </row>
    <row r="311" spans="1:38" ht="84" customHeight="1">
      <c r="A311" s="19" t="s">
        <v>56</v>
      </c>
      <c r="B311" s="19" t="s">
        <v>57</v>
      </c>
      <c r="C311" s="20" t="s">
        <v>405</v>
      </c>
      <c r="D311" s="21"/>
      <c r="E311" s="22"/>
      <c r="F311" s="22"/>
      <c r="G311" s="22"/>
      <c r="H311" s="23"/>
      <c r="I311" s="23"/>
      <c r="J311" s="23"/>
      <c r="K311" s="23"/>
      <c r="L311" s="23"/>
      <c r="M311" s="23"/>
      <c r="N311" s="23"/>
      <c r="O311" s="22"/>
      <c r="P311" s="24"/>
      <c r="Q311" s="25"/>
      <c r="R311" s="25"/>
      <c r="S311" s="25"/>
      <c r="T311" s="25"/>
      <c r="U311" s="25"/>
      <c r="V311" s="25"/>
      <c r="W311" s="26"/>
      <c r="X311" s="42">
        <v>3600</v>
      </c>
      <c r="Y311" s="42">
        <v>3600</v>
      </c>
      <c r="Z311" s="42">
        <v>3600</v>
      </c>
      <c r="AA311" s="42">
        <v>3600</v>
      </c>
      <c r="AB311" s="42"/>
      <c r="AC311" s="42"/>
      <c r="AD311" s="42">
        <v>0</v>
      </c>
      <c r="AE311" s="42">
        <v>0</v>
      </c>
      <c r="AF311" s="19"/>
      <c r="AG311" s="19"/>
      <c r="AH311" s="63">
        <v>3600</v>
      </c>
      <c r="AI311" s="63">
        <v>3600</v>
      </c>
      <c r="AJ311" s="63">
        <v>3600</v>
      </c>
      <c r="AK311" s="83"/>
      <c r="AL311" s="52"/>
    </row>
    <row r="312" spans="1:38" ht="57.75" customHeight="1">
      <c r="A312" s="27"/>
      <c r="B312" s="28"/>
      <c r="C312" s="29"/>
      <c r="D312" s="30" t="s">
        <v>59</v>
      </c>
      <c r="E312" s="30" t="s">
        <v>60</v>
      </c>
      <c r="F312" s="30" t="s">
        <v>61</v>
      </c>
      <c r="G312" s="30" t="s">
        <v>62</v>
      </c>
      <c r="H312" s="30"/>
      <c r="I312" s="30" t="s">
        <v>19</v>
      </c>
      <c r="J312" s="30" t="s">
        <v>63</v>
      </c>
      <c r="K312" s="30"/>
      <c r="L312" s="30" t="s">
        <v>17</v>
      </c>
      <c r="M312" s="30" t="s">
        <v>17</v>
      </c>
      <c r="N312" s="30"/>
      <c r="O312" s="30" t="s">
        <v>64</v>
      </c>
      <c r="P312" s="30" t="s">
        <v>65</v>
      </c>
      <c r="Q312" s="31"/>
      <c r="R312" s="32"/>
      <c r="S312" s="32"/>
      <c r="T312" s="32"/>
      <c r="U312" s="32"/>
      <c r="V312" s="32"/>
      <c r="W312" s="32"/>
      <c r="X312" s="45"/>
      <c r="Y312" s="46"/>
      <c r="Z312" s="46"/>
      <c r="AA312" s="46"/>
      <c r="AB312" s="46"/>
      <c r="AC312" s="46"/>
      <c r="AD312" s="46"/>
      <c r="AE312" s="47"/>
      <c r="AF312" s="48"/>
      <c r="AG312" s="48"/>
      <c r="AH312" s="84"/>
      <c r="AI312" s="84"/>
      <c r="AJ312" s="84"/>
      <c r="AK312" s="84"/>
      <c r="AL312" s="52"/>
    </row>
    <row r="313" spans="1:38" ht="121.5" customHeight="1">
      <c r="A313" s="27"/>
      <c r="B313" s="28"/>
      <c r="C313" s="29"/>
      <c r="D313" s="30" t="s">
        <v>104</v>
      </c>
      <c r="E313" s="30" t="s">
        <v>406</v>
      </c>
      <c r="F313" s="30" t="s">
        <v>407</v>
      </c>
      <c r="G313" s="30" t="s">
        <v>408</v>
      </c>
      <c r="H313" s="30" t="s">
        <v>70</v>
      </c>
      <c r="I313" s="30"/>
      <c r="J313" s="30"/>
      <c r="K313" s="30"/>
      <c r="L313" s="30"/>
      <c r="M313" s="30"/>
      <c r="N313" s="30"/>
      <c r="O313" s="30" t="s">
        <v>409</v>
      </c>
      <c r="P313" s="30" t="s">
        <v>443</v>
      </c>
      <c r="Q313" s="31"/>
      <c r="R313" s="32"/>
      <c r="S313" s="32"/>
      <c r="T313" s="32"/>
      <c r="U313" s="32"/>
      <c r="V313" s="32"/>
      <c r="W313" s="32"/>
      <c r="X313" s="45"/>
      <c r="Y313" s="46"/>
      <c r="Z313" s="46"/>
      <c r="AA313" s="46"/>
      <c r="AB313" s="46"/>
      <c r="AC313" s="46"/>
      <c r="AD313" s="46"/>
      <c r="AE313" s="47"/>
      <c r="AF313" s="48"/>
      <c r="AG313" s="48"/>
      <c r="AH313" s="84"/>
      <c r="AI313" s="84"/>
      <c r="AJ313" s="84"/>
      <c r="AK313" s="84"/>
      <c r="AL313" s="52"/>
    </row>
    <row r="314" spans="1:38" ht="15" customHeight="1">
      <c r="A314" s="27"/>
      <c r="B314" s="28"/>
      <c r="C314" s="124" t="s">
        <v>410</v>
      </c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30" t="s">
        <v>73</v>
      </c>
      <c r="R314" s="30" t="s">
        <v>321</v>
      </c>
      <c r="S314" s="30" t="s">
        <v>411</v>
      </c>
      <c r="T314" s="30" t="s">
        <v>412</v>
      </c>
      <c r="U314" s="30"/>
      <c r="V314" s="30"/>
      <c r="W314" s="30"/>
      <c r="X314" s="42">
        <v>3600</v>
      </c>
      <c r="Y314" s="42">
        <v>3600</v>
      </c>
      <c r="Z314" s="42">
        <v>3600</v>
      </c>
      <c r="AA314" s="42">
        <v>3600</v>
      </c>
      <c r="AB314" s="42">
        <v>0</v>
      </c>
      <c r="AC314" s="42">
        <v>0</v>
      </c>
      <c r="AD314" s="42">
        <v>0</v>
      </c>
      <c r="AE314" s="42">
        <v>0</v>
      </c>
      <c r="AF314" s="19" t="s">
        <v>19</v>
      </c>
      <c r="AG314" s="19"/>
      <c r="AH314" s="63">
        <v>3600</v>
      </c>
      <c r="AI314" s="63">
        <v>3600</v>
      </c>
      <c r="AJ314" s="63">
        <v>3600</v>
      </c>
      <c r="AK314" s="85">
        <v>0</v>
      </c>
      <c r="AL314" s="52"/>
    </row>
    <row r="315" spans="1:38" s="92" customFormat="1" ht="16.5" customHeight="1">
      <c r="A315" s="88"/>
      <c r="B315" s="34"/>
      <c r="C315" s="178" t="s">
        <v>413</v>
      </c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38"/>
      <c r="W315" s="38"/>
      <c r="X315" s="89">
        <f aca="true" t="shared" si="16" ref="X315:AK315">SUM(X7)</f>
        <v>136470824.54000002</v>
      </c>
      <c r="Y315" s="89">
        <f t="shared" si="16"/>
        <v>127612665.42</v>
      </c>
      <c r="Z315" s="89">
        <f t="shared" si="16"/>
        <v>93087504.56</v>
      </c>
      <c r="AA315" s="89">
        <f t="shared" si="16"/>
        <v>56324888.760000005</v>
      </c>
      <c r="AB315" s="89">
        <f t="shared" si="16"/>
        <v>54498261.410000004</v>
      </c>
      <c r="AC315" s="89">
        <f t="shared" si="16"/>
        <v>54498261.410000004</v>
      </c>
      <c r="AD315" s="89">
        <f t="shared" si="16"/>
        <v>0</v>
      </c>
      <c r="AE315" s="89">
        <f t="shared" si="16"/>
        <v>0</v>
      </c>
      <c r="AF315" s="89">
        <f t="shared" si="16"/>
        <v>0</v>
      </c>
      <c r="AG315" s="89">
        <f t="shared" si="16"/>
        <v>0</v>
      </c>
      <c r="AH315" s="90">
        <f t="shared" si="16"/>
        <v>136470824.54000002</v>
      </c>
      <c r="AI315" s="90">
        <f t="shared" si="16"/>
        <v>93087504.56</v>
      </c>
      <c r="AJ315" s="90">
        <f t="shared" si="16"/>
        <v>56324888.760000005</v>
      </c>
      <c r="AK315" s="90">
        <f t="shared" si="16"/>
        <v>54498261.410000004</v>
      </c>
      <c r="AL315" s="91"/>
    </row>
    <row r="316" spans="1:38" s="97" customFormat="1" ht="16.5" customHeight="1">
      <c r="A316" s="93" t="s">
        <v>450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5"/>
      <c r="AL316" s="96"/>
    </row>
    <row r="317" spans="1:37" s="99" customFormat="1" ht="15" customHeight="1">
      <c r="A317" s="172" t="s">
        <v>446</v>
      </c>
      <c r="B317" s="173"/>
      <c r="C317" s="174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98">
        <f>X329</f>
        <v>291354.14</v>
      </c>
      <c r="Y317" s="98">
        <f aca="true" t="shared" si="17" ref="Y317:AK317">Y329</f>
        <v>291354.14</v>
      </c>
      <c r="Z317" s="98">
        <f t="shared" si="17"/>
        <v>0</v>
      </c>
      <c r="AA317" s="98">
        <f t="shared" si="17"/>
        <v>1763770</v>
      </c>
      <c r="AB317" s="98">
        <f t="shared" si="17"/>
        <v>3527230</v>
      </c>
      <c r="AC317" s="98">
        <f t="shared" si="17"/>
        <v>0</v>
      </c>
      <c r="AD317" s="98">
        <f t="shared" si="17"/>
        <v>0</v>
      </c>
      <c r="AE317" s="98">
        <f t="shared" si="17"/>
        <v>0</v>
      </c>
      <c r="AF317" s="98">
        <f t="shared" si="17"/>
        <v>0</v>
      </c>
      <c r="AG317" s="98">
        <f t="shared" si="17"/>
        <v>0</v>
      </c>
      <c r="AH317" s="98">
        <f t="shared" si="17"/>
        <v>291354.14</v>
      </c>
      <c r="AI317" s="98">
        <f t="shared" si="17"/>
        <v>0</v>
      </c>
      <c r="AJ317" s="98">
        <f t="shared" si="17"/>
        <v>1763770</v>
      </c>
      <c r="AK317" s="98">
        <f t="shared" si="17"/>
        <v>3527230</v>
      </c>
    </row>
    <row r="318" spans="1:37" s="99" customFormat="1" ht="31.5" customHeight="1">
      <c r="A318" s="53"/>
      <c r="B318" s="54" t="s">
        <v>54</v>
      </c>
      <c r="C318" s="136" t="s">
        <v>55</v>
      </c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42">
        <f>X319</f>
        <v>291354.14</v>
      </c>
      <c r="Y318" s="42">
        <f aca="true" t="shared" si="18" ref="Y318:AK318">Y319</f>
        <v>291354.14</v>
      </c>
      <c r="Z318" s="42">
        <f t="shared" si="18"/>
        <v>0</v>
      </c>
      <c r="AA318" s="42">
        <f t="shared" si="18"/>
        <v>0</v>
      </c>
      <c r="AB318" s="42">
        <f t="shared" si="18"/>
        <v>0</v>
      </c>
      <c r="AC318" s="42">
        <f t="shared" si="18"/>
        <v>0</v>
      </c>
      <c r="AD318" s="42">
        <f t="shared" si="18"/>
        <v>0</v>
      </c>
      <c r="AE318" s="42">
        <f t="shared" si="18"/>
        <v>0</v>
      </c>
      <c r="AF318" s="42">
        <f t="shared" si="18"/>
        <v>0</v>
      </c>
      <c r="AG318" s="42">
        <f t="shared" si="18"/>
        <v>0</v>
      </c>
      <c r="AH318" s="42">
        <f t="shared" si="18"/>
        <v>291354.14</v>
      </c>
      <c r="AI318" s="42">
        <f t="shared" si="18"/>
        <v>0</v>
      </c>
      <c r="AJ318" s="42">
        <f t="shared" si="18"/>
        <v>0</v>
      </c>
      <c r="AK318" s="42">
        <f t="shared" si="18"/>
        <v>0</v>
      </c>
    </row>
    <row r="319" spans="1:37" s="99" customFormat="1" ht="19.5" customHeight="1">
      <c r="A319" s="55" t="s">
        <v>447</v>
      </c>
      <c r="B319" s="54" t="s">
        <v>57</v>
      </c>
      <c r="C319" s="20" t="s">
        <v>77</v>
      </c>
      <c r="D319" s="21"/>
      <c r="E319" s="22"/>
      <c r="F319" s="22"/>
      <c r="G319" s="22"/>
      <c r="H319" s="23"/>
      <c r="I319" s="23"/>
      <c r="J319" s="23"/>
      <c r="K319" s="23"/>
      <c r="L319" s="23"/>
      <c r="M319" s="23"/>
      <c r="N319" s="23"/>
      <c r="O319" s="22"/>
      <c r="P319" s="24"/>
      <c r="Q319" s="25"/>
      <c r="R319" s="25"/>
      <c r="S319" s="25"/>
      <c r="T319" s="25"/>
      <c r="U319" s="25"/>
      <c r="V319" s="25"/>
      <c r="W319" s="26"/>
      <c r="X319" s="42">
        <f aca="true" t="shared" si="19" ref="X319:AK319">SUM(X321:X323)</f>
        <v>291354.14</v>
      </c>
      <c r="Y319" s="42">
        <f t="shared" si="19"/>
        <v>291354.14</v>
      </c>
      <c r="Z319" s="42">
        <f t="shared" si="19"/>
        <v>0</v>
      </c>
      <c r="AA319" s="42">
        <f t="shared" si="19"/>
        <v>0</v>
      </c>
      <c r="AB319" s="42">
        <f t="shared" si="19"/>
        <v>0</v>
      </c>
      <c r="AC319" s="42">
        <f t="shared" si="19"/>
        <v>0</v>
      </c>
      <c r="AD319" s="42">
        <f t="shared" si="19"/>
        <v>0</v>
      </c>
      <c r="AE319" s="42">
        <f t="shared" si="19"/>
        <v>0</v>
      </c>
      <c r="AF319" s="42">
        <f t="shared" si="19"/>
        <v>0</v>
      </c>
      <c r="AG319" s="42">
        <f t="shared" si="19"/>
        <v>0</v>
      </c>
      <c r="AH319" s="42">
        <f t="shared" si="19"/>
        <v>291354.14</v>
      </c>
      <c r="AI319" s="42">
        <f t="shared" si="19"/>
        <v>0</v>
      </c>
      <c r="AJ319" s="42">
        <f t="shared" si="19"/>
        <v>0</v>
      </c>
      <c r="AK319" s="42">
        <f t="shared" si="19"/>
        <v>0</v>
      </c>
    </row>
    <row r="320" spans="1:37" s="99" customFormat="1" ht="57" customHeight="1">
      <c r="A320" s="64"/>
      <c r="B320" s="65"/>
      <c r="C320" s="29"/>
      <c r="D320" s="30" t="s">
        <v>59</v>
      </c>
      <c r="E320" s="30" t="s">
        <v>60</v>
      </c>
      <c r="F320" s="30" t="s">
        <v>61</v>
      </c>
      <c r="G320" s="30" t="s">
        <v>62</v>
      </c>
      <c r="H320" s="30"/>
      <c r="I320" s="30" t="s">
        <v>19</v>
      </c>
      <c r="J320" s="30" t="s">
        <v>63</v>
      </c>
      <c r="K320" s="30"/>
      <c r="L320" s="30" t="s">
        <v>17</v>
      </c>
      <c r="M320" s="30" t="s">
        <v>20</v>
      </c>
      <c r="N320" s="30"/>
      <c r="O320" s="30" t="s">
        <v>64</v>
      </c>
      <c r="P320" s="30" t="s">
        <v>65</v>
      </c>
      <c r="Q320" s="31"/>
      <c r="R320" s="32"/>
      <c r="S320" s="32"/>
      <c r="T320" s="32"/>
      <c r="U320" s="32"/>
      <c r="V320" s="32"/>
      <c r="W320" s="32"/>
      <c r="X320" s="46"/>
      <c r="Y320" s="46"/>
      <c r="Z320" s="46"/>
      <c r="AA320" s="46"/>
      <c r="AB320" s="46"/>
      <c r="AC320" s="46"/>
      <c r="AD320" s="46"/>
      <c r="AE320" s="47"/>
      <c r="AF320" s="48"/>
      <c r="AG320" s="48"/>
      <c r="AH320" s="48"/>
      <c r="AI320" s="48"/>
      <c r="AJ320" s="48"/>
      <c r="AK320" s="48"/>
    </row>
    <row r="321" spans="1:37" s="99" customFormat="1" ht="12.75">
      <c r="A321" s="64"/>
      <c r="B321" s="65"/>
      <c r="C321" s="124" t="s">
        <v>88</v>
      </c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30" t="s">
        <v>73</v>
      </c>
      <c r="R321" s="30" t="s">
        <v>74</v>
      </c>
      <c r="S321" s="30" t="s">
        <v>448</v>
      </c>
      <c r="T321" s="30" t="s">
        <v>90</v>
      </c>
      <c r="U321" s="30"/>
      <c r="V321" s="30"/>
      <c r="W321" s="30"/>
      <c r="X321" s="42">
        <v>27666.89</v>
      </c>
      <c r="Y321" s="42">
        <f>27666.89</f>
        <v>27666.89</v>
      </c>
      <c r="Z321" s="42"/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19" t="s">
        <v>19</v>
      </c>
      <c r="AG321" s="19"/>
      <c r="AH321" s="42">
        <f>X321</f>
        <v>27666.89</v>
      </c>
      <c r="AI321" s="42">
        <f aca="true" t="shared" si="20" ref="AI321:AK323">Z321</f>
        <v>0</v>
      </c>
      <c r="AJ321" s="42">
        <f t="shared" si="20"/>
        <v>0</v>
      </c>
      <c r="AK321" s="42">
        <f t="shared" si="20"/>
        <v>0</v>
      </c>
    </row>
    <row r="322" spans="1:37" s="99" customFormat="1" ht="25.5" customHeight="1">
      <c r="A322" s="64"/>
      <c r="B322" s="65"/>
      <c r="C322" s="124" t="s">
        <v>78</v>
      </c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30" t="s">
        <v>73</v>
      </c>
      <c r="R322" s="30" t="s">
        <v>74</v>
      </c>
      <c r="S322" s="30" t="s">
        <v>448</v>
      </c>
      <c r="T322" s="30" t="s">
        <v>82</v>
      </c>
      <c r="U322" s="30"/>
      <c r="V322" s="30"/>
      <c r="W322" s="30"/>
      <c r="X322" s="42">
        <v>2000</v>
      </c>
      <c r="Y322" s="42">
        <f>2000</f>
        <v>2000</v>
      </c>
      <c r="Z322" s="42"/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19" t="s">
        <v>19</v>
      </c>
      <c r="AG322" s="19"/>
      <c r="AH322" s="42">
        <f>X322</f>
        <v>2000</v>
      </c>
      <c r="AI322" s="42">
        <f t="shared" si="20"/>
        <v>0</v>
      </c>
      <c r="AJ322" s="42">
        <f t="shared" si="20"/>
        <v>0</v>
      </c>
      <c r="AK322" s="42">
        <f t="shared" si="20"/>
        <v>0</v>
      </c>
    </row>
    <row r="323" spans="1:37" s="99" customFormat="1" ht="25.5" customHeight="1">
      <c r="A323" s="64"/>
      <c r="B323" s="65"/>
      <c r="C323" s="124" t="s">
        <v>78</v>
      </c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30" t="s">
        <v>73</v>
      </c>
      <c r="R323" s="30" t="s">
        <v>74</v>
      </c>
      <c r="S323" s="30" t="s">
        <v>449</v>
      </c>
      <c r="T323" s="30" t="s">
        <v>82</v>
      </c>
      <c r="U323" s="30"/>
      <c r="V323" s="30"/>
      <c r="W323" s="30"/>
      <c r="X323" s="42">
        <v>261687.25</v>
      </c>
      <c r="Y323" s="42">
        <f>261687.25</f>
        <v>261687.25</v>
      </c>
      <c r="Z323" s="42"/>
      <c r="AA323" s="42">
        <v>0</v>
      </c>
      <c r="AB323" s="42">
        <v>0</v>
      </c>
      <c r="AC323" s="42">
        <v>0</v>
      </c>
      <c r="AD323" s="42">
        <v>0</v>
      </c>
      <c r="AE323" s="42">
        <v>0</v>
      </c>
      <c r="AF323" s="19" t="s">
        <v>19</v>
      </c>
      <c r="AG323" s="19"/>
      <c r="AH323" s="42">
        <f>X323</f>
        <v>261687.25</v>
      </c>
      <c r="AI323" s="42">
        <f t="shared" si="20"/>
        <v>0</v>
      </c>
      <c r="AJ323" s="42">
        <f t="shared" si="20"/>
        <v>0</v>
      </c>
      <c r="AK323" s="121">
        <f t="shared" si="20"/>
        <v>0</v>
      </c>
    </row>
    <row r="324" ht="12.75">
      <c r="AK324" s="123"/>
    </row>
    <row r="325" spans="1:37" s="99" customFormat="1" ht="16.5" customHeight="1">
      <c r="A325" s="1"/>
      <c r="B325" s="2" t="s">
        <v>579</v>
      </c>
      <c r="C325" s="132" t="s">
        <v>580</v>
      </c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3">
        <v>0</v>
      </c>
      <c r="Y325" s="3">
        <v>0</v>
      </c>
      <c r="Z325" s="3">
        <v>0</v>
      </c>
      <c r="AA325" s="3">
        <v>1763770</v>
      </c>
      <c r="AB325" s="3">
        <v>3527230</v>
      </c>
      <c r="AC325" s="3">
        <v>0</v>
      </c>
      <c r="AD325" s="117"/>
      <c r="AE325" s="117"/>
      <c r="AF325" s="3">
        <v>0</v>
      </c>
      <c r="AG325" s="3">
        <v>0</v>
      </c>
      <c r="AH325" s="3"/>
      <c r="AI325" s="103"/>
      <c r="AJ325" s="120">
        <f>AJ326</f>
        <v>1763770</v>
      </c>
      <c r="AK325" s="122">
        <f>AK326</f>
        <v>3527230</v>
      </c>
    </row>
    <row r="326" spans="1:37" s="99" customFormat="1" ht="30" customHeight="1">
      <c r="A326" s="2" t="s">
        <v>447</v>
      </c>
      <c r="B326" s="2" t="s">
        <v>57</v>
      </c>
      <c r="C326" s="4" t="s">
        <v>581</v>
      </c>
      <c r="D326" s="5"/>
      <c r="E326" s="6"/>
      <c r="F326" s="6"/>
      <c r="G326" s="6"/>
      <c r="H326" s="7"/>
      <c r="I326" s="7"/>
      <c r="J326" s="7"/>
      <c r="K326" s="7"/>
      <c r="L326" s="7"/>
      <c r="M326" s="7"/>
      <c r="N326" s="7"/>
      <c r="O326" s="6"/>
      <c r="P326" s="8"/>
      <c r="Q326" s="9"/>
      <c r="R326" s="9"/>
      <c r="S326" s="9"/>
      <c r="T326" s="9"/>
      <c r="U326" s="9"/>
      <c r="V326" s="9"/>
      <c r="W326" s="10"/>
      <c r="X326" s="3">
        <v>0</v>
      </c>
      <c r="Y326" s="3">
        <v>0</v>
      </c>
      <c r="Z326" s="3">
        <v>0</v>
      </c>
      <c r="AA326" s="3">
        <v>1763770</v>
      </c>
      <c r="AB326" s="3">
        <v>3527230</v>
      </c>
      <c r="AC326" s="3">
        <v>0</v>
      </c>
      <c r="AD326" s="2"/>
      <c r="AE326" s="2"/>
      <c r="AF326" s="3">
        <v>0</v>
      </c>
      <c r="AG326" s="3">
        <v>0</v>
      </c>
      <c r="AH326" s="3"/>
      <c r="AI326" s="103"/>
      <c r="AJ326" s="3">
        <v>1763770</v>
      </c>
      <c r="AK326" s="3">
        <v>3527230</v>
      </c>
    </row>
    <row r="327" spans="1:37" s="99" customFormat="1" ht="38.25">
      <c r="A327" s="11" t="s">
        <v>582</v>
      </c>
      <c r="B327" s="12"/>
      <c r="C327" s="13"/>
      <c r="D327" s="14" t="s">
        <v>59</v>
      </c>
      <c r="E327" s="14" t="s">
        <v>583</v>
      </c>
      <c r="F327" s="14" t="s">
        <v>584</v>
      </c>
      <c r="G327" s="14" t="s">
        <v>585</v>
      </c>
      <c r="H327" s="14"/>
      <c r="I327" s="14"/>
      <c r="J327" s="14" t="s">
        <v>586</v>
      </c>
      <c r="K327" s="14"/>
      <c r="L327" s="14"/>
      <c r="M327" s="14"/>
      <c r="N327" s="14" t="s">
        <v>24</v>
      </c>
      <c r="O327" s="14" t="s">
        <v>587</v>
      </c>
      <c r="P327" s="14" t="s">
        <v>65</v>
      </c>
      <c r="Q327" s="15"/>
      <c r="R327" s="16"/>
      <c r="S327" s="16"/>
      <c r="T327" s="16"/>
      <c r="U327" s="16"/>
      <c r="V327" s="16"/>
      <c r="W327" s="16"/>
      <c r="X327" s="17">
        <v>0</v>
      </c>
      <c r="Y327" s="17">
        <v>0</v>
      </c>
      <c r="Z327" s="17">
        <v>0</v>
      </c>
      <c r="AA327" s="17">
        <v>0</v>
      </c>
      <c r="AB327" s="17">
        <v>0</v>
      </c>
      <c r="AC327" s="17">
        <v>0</v>
      </c>
      <c r="AD327" s="118"/>
      <c r="AE327" s="118"/>
      <c r="AF327" s="118"/>
      <c r="AG327" s="119"/>
      <c r="AH327" s="119"/>
      <c r="AI327" s="103"/>
      <c r="AJ327" s="103"/>
      <c r="AK327" s="103"/>
    </row>
    <row r="328" spans="1:37" s="99" customFormat="1" ht="12.75">
      <c r="A328" s="11" t="s">
        <v>588</v>
      </c>
      <c r="B328" s="12"/>
      <c r="C328" s="134" t="s">
        <v>450</v>
      </c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4"/>
      <c r="R328" s="14"/>
      <c r="S328" s="14"/>
      <c r="T328" s="14"/>
      <c r="U328" s="14"/>
      <c r="V328" s="14"/>
      <c r="W328" s="14"/>
      <c r="X328" s="3">
        <v>0</v>
      </c>
      <c r="Y328" s="3">
        <v>0</v>
      </c>
      <c r="Z328" s="3">
        <v>0</v>
      </c>
      <c r="AA328" s="3">
        <v>1763770</v>
      </c>
      <c r="AB328" s="3">
        <v>3527230</v>
      </c>
      <c r="AC328" s="3">
        <v>0</v>
      </c>
      <c r="AD328" s="2"/>
      <c r="AE328" s="2"/>
      <c r="AF328" s="3">
        <v>0</v>
      </c>
      <c r="AG328" s="3">
        <v>0</v>
      </c>
      <c r="AH328" s="3"/>
      <c r="AI328" s="103"/>
      <c r="AJ328" s="103"/>
      <c r="AK328" s="103"/>
    </row>
    <row r="329" spans="1:37" s="99" customFormat="1" ht="12.75">
      <c r="A329" s="100"/>
      <c r="B329" s="101"/>
      <c r="C329" s="164" t="s">
        <v>413</v>
      </c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02"/>
      <c r="W329" s="102"/>
      <c r="X329" s="103">
        <f>X318+X326</f>
        <v>291354.14</v>
      </c>
      <c r="Y329" s="103">
        <f aca="true" t="shared" si="21" ref="Y329:AK329">Y318+Y326</f>
        <v>291354.14</v>
      </c>
      <c r="Z329" s="103">
        <f t="shared" si="21"/>
        <v>0</v>
      </c>
      <c r="AA329" s="103">
        <f t="shared" si="21"/>
        <v>1763770</v>
      </c>
      <c r="AB329" s="103">
        <f t="shared" si="21"/>
        <v>3527230</v>
      </c>
      <c r="AC329" s="103">
        <f t="shared" si="21"/>
        <v>0</v>
      </c>
      <c r="AD329" s="103">
        <f t="shared" si="21"/>
        <v>0</v>
      </c>
      <c r="AE329" s="103">
        <f t="shared" si="21"/>
        <v>0</v>
      </c>
      <c r="AF329" s="103">
        <f t="shared" si="21"/>
        <v>0</v>
      </c>
      <c r="AG329" s="103">
        <f t="shared" si="21"/>
        <v>0</v>
      </c>
      <c r="AH329" s="103">
        <f t="shared" si="21"/>
        <v>291354.14</v>
      </c>
      <c r="AI329" s="103">
        <f t="shared" si="21"/>
        <v>0</v>
      </c>
      <c r="AJ329" s="103">
        <f t="shared" si="21"/>
        <v>1763770</v>
      </c>
      <c r="AK329" s="103">
        <f t="shared" si="21"/>
        <v>3527230</v>
      </c>
    </row>
    <row r="330" spans="1:37" s="99" customFormat="1" ht="17.25" customHeight="1">
      <c r="A330" s="104" t="s">
        <v>451</v>
      </c>
      <c r="B330" s="166" t="s">
        <v>452</v>
      </c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05"/>
      <c r="R330" s="105"/>
      <c r="S330" s="105"/>
      <c r="T330" s="105"/>
      <c r="U330" s="105"/>
      <c r="V330" s="105"/>
      <c r="W330" s="105"/>
      <c r="X330" s="40">
        <f>X331</f>
        <v>493000</v>
      </c>
      <c r="Y330" s="40">
        <f aca="true" t="shared" si="22" ref="Y330:AK332">Y331</f>
        <v>456189</v>
      </c>
      <c r="Z330" s="40">
        <f t="shared" si="22"/>
        <v>454000</v>
      </c>
      <c r="AA330" s="40">
        <f t="shared" si="22"/>
        <v>454000</v>
      </c>
      <c r="AB330" s="40">
        <f t="shared" si="22"/>
        <v>454000</v>
      </c>
      <c r="AC330" s="40">
        <f t="shared" si="22"/>
        <v>454000</v>
      </c>
      <c r="AD330" s="40">
        <f t="shared" si="22"/>
        <v>0</v>
      </c>
      <c r="AE330" s="40">
        <f t="shared" si="22"/>
        <v>0</v>
      </c>
      <c r="AF330" s="40">
        <f t="shared" si="22"/>
        <v>0</v>
      </c>
      <c r="AG330" s="40">
        <f t="shared" si="22"/>
        <v>0</v>
      </c>
      <c r="AH330" s="40">
        <f t="shared" si="22"/>
        <v>493000</v>
      </c>
      <c r="AI330" s="40">
        <f t="shared" si="22"/>
        <v>454000</v>
      </c>
      <c r="AJ330" s="40">
        <f t="shared" si="22"/>
        <v>454000</v>
      </c>
      <c r="AK330" s="40">
        <f t="shared" si="22"/>
        <v>454000</v>
      </c>
    </row>
    <row r="331" spans="1:37" s="99" customFormat="1" ht="12.75">
      <c r="A331" s="53"/>
      <c r="B331" s="54" t="s">
        <v>453</v>
      </c>
      <c r="C331" s="168" t="s">
        <v>454</v>
      </c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42">
        <f>X332</f>
        <v>493000</v>
      </c>
      <c r="Y331" s="42">
        <f t="shared" si="22"/>
        <v>456189</v>
      </c>
      <c r="Z331" s="42">
        <f t="shared" si="22"/>
        <v>454000</v>
      </c>
      <c r="AA331" s="42">
        <f t="shared" si="22"/>
        <v>454000</v>
      </c>
      <c r="AB331" s="42">
        <f t="shared" si="22"/>
        <v>454000</v>
      </c>
      <c r="AC331" s="42">
        <f t="shared" si="22"/>
        <v>454000</v>
      </c>
      <c r="AD331" s="42">
        <f t="shared" si="22"/>
        <v>0</v>
      </c>
      <c r="AE331" s="42">
        <f t="shared" si="22"/>
        <v>0</v>
      </c>
      <c r="AF331" s="42">
        <f t="shared" si="22"/>
        <v>0</v>
      </c>
      <c r="AG331" s="42">
        <f t="shared" si="22"/>
        <v>0</v>
      </c>
      <c r="AH331" s="42">
        <f t="shared" si="22"/>
        <v>493000</v>
      </c>
      <c r="AI331" s="42">
        <f t="shared" si="22"/>
        <v>454000</v>
      </c>
      <c r="AJ331" s="42">
        <f t="shared" si="22"/>
        <v>454000</v>
      </c>
      <c r="AK331" s="42">
        <f t="shared" si="22"/>
        <v>454000</v>
      </c>
    </row>
    <row r="332" spans="1:37" s="99" customFormat="1" ht="12.75">
      <c r="A332" s="53"/>
      <c r="B332" s="54" t="s">
        <v>455</v>
      </c>
      <c r="C332" s="168" t="s">
        <v>454</v>
      </c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42">
        <f>X333</f>
        <v>493000</v>
      </c>
      <c r="Y332" s="42">
        <f t="shared" si="22"/>
        <v>456189</v>
      </c>
      <c r="Z332" s="42">
        <f t="shared" si="22"/>
        <v>454000</v>
      </c>
      <c r="AA332" s="42">
        <f t="shared" si="22"/>
        <v>454000</v>
      </c>
      <c r="AB332" s="42">
        <f t="shared" si="22"/>
        <v>454000</v>
      </c>
      <c r="AC332" s="42">
        <f t="shared" si="22"/>
        <v>454000</v>
      </c>
      <c r="AD332" s="42">
        <f t="shared" si="22"/>
        <v>0</v>
      </c>
      <c r="AE332" s="42">
        <f t="shared" si="22"/>
        <v>0</v>
      </c>
      <c r="AF332" s="42">
        <f t="shared" si="22"/>
        <v>0</v>
      </c>
      <c r="AG332" s="42">
        <f t="shared" si="22"/>
        <v>0</v>
      </c>
      <c r="AH332" s="42">
        <f t="shared" si="22"/>
        <v>493000</v>
      </c>
      <c r="AI332" s="42">
        <f t="shared" si="22"/>
        <v>454000</v>
      </c>
      <c r="AJ332" s="42">
        <f t="shared" si="22"/>
        <v>454000</v>
      </c>
      <c r="AK332" s="42">
        <f t="shared" si="22"/>
        <v>454000</v>
      </c>
    </row>
    <row r="333" spans="1:37" s="99" customFormat="1" ht="12.75">
      <c r="A333" s="170" t="s">
        <v>456</v>
      </c>
      <c r="B333" s="171"/>
      <c r="C333" s="168" t="s">
        <v>457</v>
      </c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42">
        <f aca="true" t="shared" si="23" ref="X333:AK333">X334+X349</f>
        <v>493000</v>
      </c>
      <c r="Y333" s="42">
        <f t="shared" si="23"/>
        <v>456189</v>
      </c>
      <c r="Z333" s="42">
        <f t="shared" si="23"/>
        <v>454000</v>
      </c>
      <c r="AA333" s="42">
        <f t="shared" si="23"/>
        <v>454000</v>
      </c>
      <c r="AB333" s="42">
        <f t="shared" si="23"/>
        <v>454000</v>
      </c>
      <c r="AC333" s="42">
        <f t="shared" si="23"/>
        <v>454000</v>
      </c>
      <c r="AD333" s="42">
        <f t="shared" si="23"/>
        <v>0</v>
      </c>
      <c r="AE333" s="42">
        <f t="shared" si="23"/>
        <v>0</v>
      </c>
      <c r="AF333" s="42">
        <f t="shared" si="23"/>
        <v>0</v>
      </c>
      <c r="AG333" s="42">
        <f t="shared" si="23"/>
        <v>0</v>
      </c>
      <c r="AH333" s="42">
        <f t="shared" si="23"/>
        <v>493000</v>
      </c>
      <c r="AI333" s="42">
        <f t="shared" si="23"/>
        <v>454000</v>
      </c>
      <c r="AJ333" s="42">
        <f t="shared" si="23"/>
        <v>454000</v>
      </c>
      <c r="AK333" s="42">
        <f t="shared" si="23"/>
        <v>454000</v>
      </c>
    </row>
    <row r="334" spans="1:37" s="99" customFormat="1" ht="45" customHeight="1">
      <c r="A334" s="55" t="s">
        <v>451</v>
      </c>
      <c r="B334" s="54" t="s">
        <v>57</v>
      </c>
      <c r="C334" s="56" t="s">
        <v>458</v>
      </c>
      <c r="D334" s="57"/>
      <c r="E334" s="58"/>
      <c r="F334" s="58"/>
      <c r="G334" s="58"/>
      <c r="H334" s="59"/>
      <c r="I334" s="59"/>
      <c r="J334" s="59"/>
      <c r="K334" s="59"/>
      <c r="L334" s="59"/>
      <c r="M334" s="59"/>
      <c r="N334" s="59"/>
      <c r="O334" s="58"/>
      <c r="P334" s="60"/>
      <c r="Q334" s="61"/>
      <c r="R334" s="61"/>
      <c r="S334" s="61"/>
      <c r="T334" s="61"/>
      <c r="U334" s="61"/>
      <c r="V334" s="61"/>
      <c r="W334" s="62"/>
      <c r="X334" s="42">
        <f aca="true" t="shared" si="24" ref="X334:AK334">SUM(X342:X348)</f>
        <v>423000</v>
      </c>
      <c r="Y334" s="42">
        <f t="shared" si="24"/>
        <v>423000</v>
      </c>
      <c r="Z334" s="42">
        <f t="shared" si="24"/>
        <v>384000</v>
      </c>
      <c r="AA334" s="42">
        <f t="shared" si="24"/>
        <v>384000</v>
      </c>
      <c r="AB334" s="42">
        <f t="shared" si="24"/>
        <v>384000</v>
      </c>
      <c r="AC334" s="42">
        <f t="shared" si="24"/>
        <v>384000</v>
      </c>
      <c r="AD334" s="42">
        <f t="shared" si="24"/>
        <v>0</v>
      </c>
      <c r="AE334" s="42">
        <f t="shared" si="24"/>
        <v>0</v>
      </c>
      <c r="AF334" s="42">
        <f t="shared" si="24"/>
        <v>0</v>
      </c>
      <c r="AG334" s="42">
        <f t="shared" si="24"/>
        <v>0</v>
      </c>
      <c r="AH334" s="63">
        <f t="shared" si="24"/>
        <v>423000</v>
      </c>
      <c r="AI334" s="42">
        <f t="shared" si="24"/>
        <v>384000</v>
      </c>
      <c r="AJ334" s="42">
        <f t="shared" si="24"/>
        <v>384000</v>
      </c>
      <c r="AK334" s="42">
        <f t="shared" si="24"/>
        <v>384000</v>
      </c>
    </row>
    <row r="335" spans="1:37" s="99" customFormat="1" ht="43.5" customHeight="1">
      <c r="A335" s="64"/>
      <c r="B335" s="65"/>
      <c r="C335" s="66"/>
      <c r="D335" s="35" t="s">
        <v>59</v>
      </c>
      <c r="E335" s="35" t="s">
        <v>459</v>
      </c>
      <c r="F335" s="35" t="s">
        <v>460</v>
      </c>
      <c r="G335" s="35" t="s">
        <v>461</v>
      </c>
      <c r="H335" s="35"/>
      <c r="I335" s="35"/>
      <c r="J335" s="35" t="s">
        <v>27</v>
      </c>
      <c r="K335" s="35"/>
      <c r="L335" s="35"/>
      <c r="M335" s="35"/>
      <c r="N335" s="35"/>
      <c r="O335" s="35" t="s">
        <v>462</v>
      </c>
      <c r="P335" s="35" t="s">
        <v>65</v>
      </c>
      <c r="Q335" s="67"/>
      <c r="R335" s="68"/>
      <c r="S335" s="68"/>
      <c r="T335" s="68"/>
      <c r="U335" s="68"/>
      <c r="V335" s="68"/>
      <c r="W335" s="68"/>
      <c r="X335" s="45">
        <v>0</v>
      </c>
      <c r="Y335" s="46"/>
      <c r="Z335" s="46"/>
      <c r="AA335" s="46"/>
      <c r="AB335" s="46"/>
      <c r="AC335" s="46"/>
      <c r="AD335" s="46"/>
      <c r="AE335" s="47"/>
      <c r="AF335" s="48"/>
      <c r="AG335" s="48"/>
      <c r="AH335" s="48"/>
      <c r="AI335" s="48"/>
      <c r="AJ335" s="48"/>
      <c r="AK335" s="48"/>
    </row>
    <row r="336" spans="1:37" s="99" customFormat="1" ht="42.75" customHeight="1">
      <c r="A336" s="64"/>
      <c r="B336" s="65"/>
      <c r="C336" s="66"/>
      <c r="D336" s="35" t="s">
        <v>59</v>
      </c>
      <c r="E336" s="35" t="s">
        <v>459</v>
      </c>
      <c r="F336" s="35" t="s">
        <v>463</v>
      </c>
      <c r="G336" s="35" t="s">
        <v>464</v>
      </c>
      <c r="H336" s="35" t="s">
        <v>70</v>
      </c>
      <c r="I336" s="35"/>
      <c r="J336" s="35"/>
      <c r="K336" s="35"/>
      <c r="L336" s="35"/>
      <c r="M336" s="35"/>
      <c r="N336" s="35"/>
      <c r="O336" s="35" t="s">
        <v>465</v>
      </c>
      <c r="P336" s="35" t="s">
        <v>65</v>
      </c>
      <c r="Q336" s="67"/>
      <c r="R336" s="68"/>
      <c r="S336" s="68"/>
      <c r="T336" s="68"/>
      <c r="U336" s="68"/>
      <c r="V336" s="68"/>
      <c r="W336" s="68"/>
      <c r="X336" s="45">
        <v>0</v>
      </c>
      <c r="Y336" s="46"/>
      <c r="Z336" s="46"/>
      <c r="AA336" s="46"/>
      <c r="AB336" s="46"/>
      <c r="AC336" s="46"/>
      <c r="AD336" s="46"/>
      <c r="AE336" s="47"/>
      <c r="AF336" s="48"/>
      <c r="AG336" s="48"/>
      <c r="AH336" s="48"/>
      <c r="AI336" s="48"/>
      <c r="AJ336" s="48"/>
      <c r="AK336" s="48"/>
    </row>
    <row r="337" spans="1:37" s="99" customFormat="1" ht="41.25" customHeight="1">
      <c r="A337" s="64"/>
      <c r="B337" s="65"/>
      <c r="C337" s="66"/>
      <c r="D337" s="35" t="s">
        <v>59</v>
      </c>
      <c r="E337" s="35" t="s">
        <v>466</v>
      </c>
      <c r="F337" s="35" t="s">
        <v>467</v>
      </c>
      <c r="G337" s="35" t="s">
        <v>468</v>
      </c>
      <c r="H337" s="35" t="s">
        <v>70</v>
      </c>
      <c r="I337" s="35"/>
      <c r="J337" s="35"/>
      <c r="K337" s="35"/>
      <c r="L337" s="35"/>
      <c r="M337" s="35"/>
      <c r="N337" s="35"/>
      <c r="O337" s="35" t="s">
        <v>469</v>
      </c>
      <c r="P337" s="35" t="s">
        <v>65</v>
      </c>
      <c r="Q337" s="67"/>
      <c r="R337" s="68"/>
      <c r="S337" s="68"/>
      <c r="T337" s="68"/>
      <c r="U337" s="68"/>
      <c r="V337" s="68"/>
      <c r="W337" s="68"/>
      <c r="X337" s="45">
        <v>0</v>
      </c>
      <c r="Y337" s="46"/>
      <c r="Z337" s="46"/>
      <c r="AA337" s="46"/>
      <c r="AB337" s="46"/>
      <c r="AC337" s="46"/>
      <c r="AD337" s="46"/>
      <c r="AE337" s="47"/>
      <c r="AF337" s="48"/>
      <c r="AG337" s="48"/>
      <c r="AH337" s="48"/>
      <c r="AI337" s="48"/>
      <c r="AJ337" s="48"/>
      <c r="AK337" s="48"/>
    </row>
    <row r="338" spans="1:37" s="99" customFormat="1" ht="41.25" customHeight="1">
      <c r="A338" s="64"/>
      <c r="B338" s="65"/>
      <c r="C338" s="66"/>
      <c r="D338" s="35" t="s">
        <v>59</v>
      </c>
      <c r="E338" s="35" t="s">
        <v>470</v>
      </c>
      <c r="F338" s="35" t="s">
        <v>471</v>
      </c>
      <c r="G338" s="35" t="s">
        <v>472</v>
      </c>
      <c r="H338" s="35" t="s">
        <v>70</v>
      </c>
      <c r="I338" s="35"/>
      <c r="J338" s="35"/>
      <c r="K338" s="35"/>
      <c r="L338" s="35"/>
      <c r="M338" s="35"/>
      <c r="N338" s="35"/>
      <c r="O338" s="35" t="s">
        <v>473</v>
      </c>
      <c r="P338" s="35" t="s">
        <v>65</v>
      </c>
      <c r="Q338" s="67"/>
      <c r="R338" s="68"/>
      <c r="S338" s="68"/>
      <c r="T338" s="68"/>
      <c r="U338" s="68"/>
      <c r="V338" s="68"/>
      <c r="W338" s="68"/>
      <c r="X338" s="45">
        <v>0</v>
      </c>
      <c r="Y338" s="46"/>
      <c r="Z338" s="46"/>
      <c r="AA338" s="46"/>
      <c r="AB338" s="46"/>
      <c r="AC338" s="46"/>
      <c r="AD338" s="46"/>
      <c r="AE338" s="47"/>
      <c r="AF338" s="48"/>
      <c r="AG338" s="48"/>
      <c r="AH338" s="48"/>
      <c r="AI338" s="48"/>
      <c r="AJ338" s="48"/>
      <c r="AK338" s="48"/>
    </row>
    <row r="339" spans="1:37" s="99" customFormat="1" ht="45" customHeight="1">
      <c r="A339" s="64"/>
      <c r="B339" s="65"/>
      <c r="C339" s="66"/>
      <c r="D339" s="35" t="s">
        <v>59</v>
      </c>
      <c r="E339" s="35" t="s">
        <v>60</v>
      </c>
      <c r="F339" s="35" t="s">
        <v>61</v>
      </c>
      <c r="G339" s="35" t="s">
        <v>62</v>
      </c>
      <c r="H339" s="35"/>
      <c r="I339" s="35" t="s">
        <v>19</v>
      </c>
      <c r="J339" s="35" t="s">
        <v>63</v>
      </c>
      <c r="K339" s="35"/>
      <c r="L339" s="35" t="s">
        <v>17</v>
      </c>
      <c r="M339" s="35" t="s">
        <v>19</v>
      </c>
      <c r="N339" s="35"/>
      <c r="O339" s="35" t="s">
        <v>64</v>
      </c>
      <c r="P339" s="35" t="s">
        <v>65</v>
      </c>
      <c r="Q339" s="67"/>
      <c r="R339" s="68"/>
      <c r="S339" s="68"/>
      <c r="T339" s="68"/>
      <c r="U339" s="68"/>
      <c r="V339" s="68"/>
      <c r="W339" s="68"/>
      <c r="X339" s="45">
        <v>0</v>
      </c>
      <c r="Y339" s="46"/>
      <c r="Z339" s="46"/>
      <c r="AA339" s="46"/>
      <c r="AB339" s="46"/>
      <c r="AC339" s="46"/>
      <c r="AD339" s="46"/>
      <c r="AE339" s="47"/>
      <c r="AF339" s="48"/>
      <c r="AG339" s="48"/>
      <c r="AH339" s="48"/>
      <c r="AI339" s="48"/>
      <c r="AJ339" s="48"/>
      <c r="AK339" s="48"/>
    </row>
    <row r="340" spans="1:37" s="99" customFormat="1" ht="67.5" customHeight="1">
      <c r="A340" s="64"/>
      <c r="B340" s="65"/>
      <c r="C340" s="66"/>
      <c r="D340" s="35" t="s">
        <v>474</v>
      </c>
      <c r="E340" s="35" t="s">
        <v>475</v>
      </c>
      <c r="F340" s="35" t="s">
        <v>20</v>
      </c>
      <c r="G340" s="35" t="s">
        <v>476</v>
      </c>
      <c r="H340" s="35" t="s">
        <v>70</v>
      </c>
      <c r="I340" s="35"/>
      <c r="J340" s="35"/>
      <c r="K340" s="35"/>
      <c r="L340" s="35"/>
      <c r="M340" s="35"/>
      <c r="N340" s="35"/>
      <c r="O340" s="35" t="s">
        <v>477</v>
      </c>
      <c r="P340" s="35" t="s">
        <v>65</v>
      </c>
      <c r="Q340" s="67"/>
      <c r="R340" s="68"/>
      <c r="S340" s="68"/>
      <c r="T340" s="68"/>
      <c r="U340" s="68"/>
      <c r="V340" s="68"/>
      <c r="W340" s="68"/>
      <c r="X340" s="45">
        <v>0</v>
      </c>
      <c r="Y340" s="46"/>
      <c r="Z340" s="46"/>
      <c r="AA340" s="46"/>
      <c r="AB340" s="46"/>
      <c r="AC340" s="46"/>
      <c r="AD340" s="46"/>
      <c r="AE340" s="47"/>
      <c r="AF340" s="48"/>
      <c r="AG340" s="48"/>
      <c r="AH340" s="48"/>
      <c r="AI340" s="48"/>
      <c r="AJ340" s="48"/>
      <c r="AK340" s="48"/>
    </row>
    <row r="341" spans="1:37" s="99" customFormat="1" ht="80.25" customHeight="1">
      <c r="A341" s="64"/>
      <c r="B341" s="65"/>
      <c r="C341" s="66"/>
      <c r="D341" s="35" t="s">
        <v>66</v>
      </c>
      <c r="E341" s="35" t="s">
        <v>67</v>
      </c>
      <c r="F341" s="35" t="s">
        <v>68</v>
      </c>
      <c r="G341" s="35" t="s">
        <v>69</v>
      </c>
      <c r="H341" s="35" t="s">
        <v>70</v>
      </c>
      <c r="I341" s="35"/>
      <c r="J341" s="35"/>
      <c r="K341" s="35"/>
      <c r="L341" s="35"/>
      <c r="M341" s="35"/>
      <c r="N341" s="35"/>
      <c r="O341" s="35" t="s">
        <v>71</v>
      </c>
      <c r="P341" s="35" t="s">
        <v>478</v>
      </c>
      <c r="Q341" s="67"/>
      <c r="R341" s="68"/>
      <c r="S341" s="68"/>
      <c r="T341" s="68"/>
      <c r="U341" s="68"/>
      <c r="V341" s="68"/>
      <c r="W341" s="68"/>
      <c r="X341" s="45">
        <v>0</v>
      </c>
      <c r="Y341" s="46"/>
      <c r="Z341" s="46"/>
      <c r="AA341" s="46"/>
      <c r="AB341" s="46"/>
      <c r="AC341" s="46"/>
      <c r="AD341" s="46"/>
      <c r="AE341" s="47"/>
      <c r="AF341" s="48"/>
      <c r="AG341" s="48"/>
      <c r="AH341" s="48"/>
      <c r="AI341" s="48"/>
      <c r="AJ341" s="48"/>
      <c r="AK341" s="48"/>
    </row>
    <row r="342" spans="1:37" s="99" customFormat="1" ht="12.75">
      <c r="A342" s="64"/>
      <c r="B342" s="65"/>
      <c r="C342" s="160" t="s">
        <v>72</v>
      </c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35" t="s">
        <v>73</v>
      </c>
      <c r="R342" s="35" t="s">
        <v>74</v>
      </c>
      <c r="S342" s="35" t="s">
        <v>479</v>
      </c>
      <c r="T342" s="35" t="s">
        <v>76</v>
      </c>
      <c r="U342" s="35"/>
      <c r="V342" s="35"/>
      <c r="W342" s="35"/>
      <c r="X342" s="42">
        <f>0</f>
        <v>0</v>
      </c>
      <c r="Y342" s="42">
        <f>0</f>
        <v>0</v>
      </c>
      <c r="Z342" s="42">
        <f>9000</f>
        <v>9000</v>
      </c>
      <c r="AA342" s="42">
        <f>9000</f>
        <v>9000</v>
      </c>
      <c r="AB342" s="42">
        <f>9000</f>
        <v>9000</v>
      </c>
      <c r="AC342" s="42">
        <f>9000</f>
        <v>9000</v>
      </c>
      <c r="AD342" s="42">
        <v>0</v>
      </c>
      <c r="AE342" s="42">
        <v>0</v>
      </c>
      <c r="AF342" s="19" t="s">
        <v>19</v>
      </c>
      <c r="AG342" s="19"/>
      <c r="AH342" s="42">
        <f aca="true" t="shared" si="25" ref="AH342:AH348">X342</f>
        <v>0</v>
      </c>
      <c r="AI342" s="42">
        <f aca="true" t="shared" si="26" ref="AI342:AK348">Z342</f>
        <v>9000</v>
      </c>
      <c r="AJ342" s="42">
        <f t="shared" si="26"/>
        <v>9000</v>
      </c>
      <c r="AK342" s="42">
        <f t="shared" si="26"/>
        <v>9000</v>
      </c>
    </row>
    <row r="343" spans="1:37" s="99" customFormat="1" ht="12.75">
      <c r="A343" s="64"/>
      <c r="B343" s="65"/>
      <c r="C343" s="160" t="s">
        <v>72</v>
      </c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35" t="s">
        <v>73</v>
      </c>
      <c r="R343" s="35" t="s">
        <v>74</v>
      </c>
      <c r="S343" s="35" t="s">
        <v>480</v>
      </c>
      <c r="T343" s="35" t="s">
        <v>76</v>
      </c>
      <c r="U343" s="35"/>
      <c r="V343" s="35"/>
      <c r="W343" s="35"/>
      <c r="X343" s="42">
        <f>42000</f>
        <v>42000</v>
      </c>
      <c r="Y343" s="42">
        <f>42000</f>
        <v>42000</v>
      </c>
      <c r="Z343" s="42">
        <f>25000</f>
        <v>25000</v>
      </c>
      <c r="AA343" s="42">
        <f>25000</f>
        <v>25000</v>
      </c>
      <c r="AB343" s="42">
        <f>25000</f>
        <v>25000</v>
      </c>
      <c r="AC343" s="42">
        <f>25000</f>
        <v>25000</v>
      </c>
      <c r="AD343" s="42">
        <v>0</v>
      </c>
      <c r="AE343" s="42">
        <v>0</v>
      </c>
      <c r="AF343" s="19" t="s">
        <v>19</v>
      </c>
      <c r="AG343" s="19"/>
      <c r="AH343" s="42">
        <f t="shared" si="25"/>
        <v>42000</v>
      </c>
      <c r="AI343" s="42">
        <f t="shared" si="26"/>
        <v>25000</v>
      </c>
      <c r="AJ343" s="42">
        <f t="shared" si="26"/>
        <v>25000</v>
      </c>
      <c r="AK343" s="42">
        <f t="shared" si="26"/>
        <v>25000</v>
      </c>
    </row>
    <row r="344" spans="1:37" s="99" customFormat="1" ht="12.75">
      <c r="A344" s="64"/>
      <c r="B344" s="65"/>
      <c r="C344" s="160" t="s">
        <v>72</v>
      </c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35" t="s">
        <v>73</v>
      </c>
      <c r="R344" s="35" t="s">
        <v>74</v>
      </c>
      <c r="S344" s="35" t="s">
        <v>481</v>
      </c>
      <c r="T344" s="35" t="s">
        <v>76</v>
      </c>
      <c r="U344" s="35"/>
      <c r="V344" s="35"/>
      <c r="W344" s="35"/>
      <c r="X344" s="42">
        <f>85000</f>
        <v>85000</v>
      </c>
      <c r="Y344" s="42">
        <f>85000</f>
        <v>85000</v>
      </c>
      <c r="Z344" s="42">
        <f>90000</f>
        <v>90000</v>
      </c>
      <c r="AA344" s="42">
        <f>90000</f>
        <v>90000</v>
      </c>
      <c r="AB344" s="42">
        <f>90000</f>
        <v>90000</v>
      </c>
      <c r="AC344" s="42">
        <f>90000</f>
        <v>90000</v>
      </c>
      <c r="AD344" s="42">
        <v>0</v>
      </c>
      <c r="AE344" s="42">
        <v>0</v>
      </c>
      <c r="AF344" s="19" t="s">
        <v>19</v>
      </c>
      <c r="AG344" s="19"/>
      <c r="AH344" s="42">
        <f t="shared" si="25"/>
        <v>85000</v>
      </c>
      <c r="AI344" s="42">
        <f t="shared" si="26"/>
        <v>90000</v>
      </c>
      <c r="AJ344" s="42">
        <f t="shared" si="26"/>
        <v>90000</v>
      </c>
      <c r="AK344" s="42">
        <f t="shared" si="26"/>
        <v>90000</v>
      </c>
    </row>
    <row r="345" spans="1:37" s="99" customFormat="1" ht="12.75">
      <c r="A345" s="64"/>
      <c r="B345" s="65"/>
      <c r="C345" s="160" t="s">
        <v>72</v>
      </c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35" t="s">
        <v>73</v>
      </c>
      <c r="R345" s="35" t="s">
        <v>74</v>
      </c>
      <c r="S345" s="35" t="s">
        <v>482</v>
      </c>
      <c r="T345" s="35" t="s">
        <v>76</v>
      </c>
      <c r="U345" s="35"/>
      <c r="V345" s="35"/>
      <c r="W345" s="35"/>
      <c r="X345" s="42">
        <f>0</f>
        <v>0</v>
      </c>
      <c r="Y345" s="42">
        <f>0</f>
        <v>0</v>
      </c>
      <c r="Z345" s="42">
        <f aca="true" t="shared" si="27" ref="Z345:AC346">100000</f>
        <v>100000</v>
      </c>
      <c r="AA345" s="42">
        <f t="shared" si="27"/>
        <v>100000</v>
      </c>
      <c r="AB345" s="42">
        <f t="shared" si="27"/>
        <v>100000</v>
      </c>
      <c r="AC345" s="42">
        <f t="shared" si="27"/>
        <v>100000</v>
      </c>
      <c r="AD345" s="42">
        <v>0</v>
      </c>
      <c r="AE345" s="42">
        <v>0</v>
      </c>
      <c r="AF345" s="19" t="s">
        <v>19</v>
      </c>
      <c r="AG345" s="19"/>
      <c r="AH345" s="42">
        <f t="shared" si="25"/>
        <v>0</v>
      </c>
      <c r="AI345" s="42">
        <f t="shared" si="26"/>
        <v>100000</v>
      </c>
      <c r="AJ345" s="42">
        <f t="shared" si="26"/>
        <v>100000</v>
      </c>
      <c r="AK345" s="42">
        <f t="shared" si="26"/>
        <v>100000</v>
      </c>
    </row>
    <row r="346" spans="1:37" s="99" customFormat="1" ht="12.75">
      <c r="A346" s="64"/>
      <c r="B346" s="65"/>
      <c r="C346" s="160" t="s">
        <v>72</v>
      </c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35" t="s">
        <v>73</v>
      </c>
      <c r="R346" s="35" t="s">
        <v>74</v>
      </c>
      <c r="S346" s="35" t="s">
        <v>483</v>
      </c>
      <c r="T346" s="35" t="s">
        <v>76</v>
      </c>
      <c r="U346" s="35"/>
      <c r="V346" s="35"/>
      <c r="W346" s="35"/>
      <c r="X346" s="42">
        <f>0</f>
        <v>0</v>
      </c>
      <c r="Y346" s="42">
        <f>0</f>
        <v>0</v>
      </c>
      <c r="Z346" s="42">
        <f t="shared" si="27"/>
        <v>100000</v>
      </c>
      <c r="AA346" s="42">
        <f t="shared" si="27"/>
        <v>100000</v>
      </c>
      <c r="AB346" s="42">
        <f t="shared" si="27"/>
        <v>100000</v>
      </c>
      <c r="AC346" s="42">
        <f t="shared" si="27"/>
        <v>100000</v>
      </c>
      <c r="AD346" s="42">
        <v>0</v>
      </c>
      <c r="AE346" s="42">
        <v>0</v>
      </c>
      <c r="AF346" s="19" t="s">
        <v>19</v>
      </c>
      <c r="AG346" s="19"/>
      <c r="AH346" s="42">
        <f t="shared" si="25"/>
        <v>0</v>
      </c>
      <c r="AI346" s="42">
        <f t="shared" si="26"/>
        <v>100000</v>
      </c>
      <c r="AJ346" s="42">
        <f t="shared" si="26"/>
        <v>100000</v>
      </c>
      <c r="AK346" s="42">
        <f t="shared" si="26"/>
        <v>100000</v>
      </c>
    </row>
    <row r="347" spans="1:37" s="99" customFormat="1" ht="12.75">
      <c r="A347" s="64"/>
      <c r="B347" s="65"/>
      <c r="C347" s="160" t="s">
        <v>72</v>
      </c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35" t="s">
        <v>73</v>
      </c>
      <c r="R347" s="35" t="s">
        <v>74</v>
      </c>
      <c r="S347" s="35" t="s">
        <v>484</v>
      </c>
      <c r="T347" s="35" t="s">
        <v>76</v>
      </c>
      <c r="U347" s="35"/>
      <c r="V347" s="35"/>
      <c r="W347" s="35"/>
      <c r="X347" s="42">
        <f>239000</f>
        <v>239000</v>
      </c>
      <c r="Y347" s="42">
        <f>239000</f>
        <v>239000</v>
      </c>
      <c r="Z347" s="42"/>
      <c r="AA347" s="42"/>
      <c r="AB347" s="42"/>
      <c r="AC347" s="42"/>
      <c r="AD347" s="42">
        <v>0</v>
      </c>
      <c r="AE347" s="42">
        <v>0</v>
      </c>
      <c r="AF347" s="19" t="s">
        <v>19</v>
      </c>
      <c r="AG347" s="19"/>
      <c r="AH347" s="42">
        <f t="shared" si="25"/>
        <v>239000</v>
      </c>
      <c r="AI347" s="42">
        <f t="shared" si="26"/>
        <v>0</v>
      </c>
      <c r="AJ347" s="42">
        <f t="shared" si="26"/>
        <v>0</v>
      </c>
      <c r="AK347" s="42">
        <f t="shared" si="26"/>
        <v>0</v>
      </c>
    </row>
    <row r="348" spans="1:37" s="99" customFormat="1" ht="12.75">
      <c r="A348" s="64"/>
      <c r="B348" s="65"/>
      <c r="C348" s="160" t="s">
        <v>72</v>
      </c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35" t="s">
        <v>122</v>
      </c>
      <c r="R348" s="35" t="s">
        <v>209</v>
      </c>
      <c r="S348" s="35" t="s">
        <v>485</v>
      </c>
      <c r="T348" s="35" t="s">
        <v>76</v>
      </c>
      <c r="U348" s="35"/>
      <c r="V348" s="35"/>
      <c r="W348" s="35"/>
      <c r="X348" s="42">
        <f>57000</f>
        <v>57000</v>
      </c>
      <c r="Y348" s="42">
        <f>57000</f>
        <v>57000</v>
      </c>
      <c r="Z348" s="42">
        <f>60000</f>
        <v>60000</v>
      </c>
      <c r="AA348" s="42">
        <f>60000</f>
        <v>60000</v>
      </c>
      <c r="AB348" s="42">
        <f>60000</f>
        <v>60000</v>
      </c>
      <c r="AC348" s="42">
        <f>60000</f>
        <v>60000</v>
      </c>
      <c r="AD348" s="42">
        <v>0</v>
      </c>
      <c r="AE348" s="42">
        <v>0</v>
      </c>
      <c r="AF348" s="19" t="s">
        <v>19</v>
      </c>
      <c r="AG348" s="19"/>
      <c r="AH348" s="42">
        <f t="shared" si="25"/>
        <v>57000</v>
      </c>
      <c r="AI348" s="42">
        <f t="shared" si="26"/>
        <v>60000</v>
      </c>
      <c r="AJ348" s="42">
        <f t="shared" si="26"/>
        <v>60000</v>
      </c>
      <c r="AK348" s="42">
        <f t="shared" si="26"/>
        <v>60000</v>
      </c>
    </row>
    <row r="349" spans="1:37" s="99" customFormat="1" ht="29.25" customHeight="1">
      <c r="A349" s="55" t="s">
        <v>451</v>
      </c>
      <c r="B349" s="54" t="s">
        <v>57</v>
      </c>
      <c r="C349" s="56" t="s">
        <v>486</v>
      </c>
      <c r="D349" s="57"/>
      <c r="E349" s="58"/>
      <c r="F349" s="58"/>
      <c r="G349" s="58"/>
      <c r="H349" s="59"/>
      <c r="I349" s="59"/>
      <c r="J349" s="59"/>
      <c r="K349" s="59"/>
      <c r="L349" s="59"/>
      <c r="M349" s="59"/>
      <c r="N349" s="59"/>
      <c r="O349" s="58"/>
      <c r="P349" s="60"/>
      <c r="Q349" s="61"/>
      <c r="R349" s="61"/>
      <c r="S349" s="61"/>
      <c r="T349" s="61"/>
      <c r="U349" s="61"/>
      <c r="V349" s="61"/>
      <c r="W349" s="62"/>
      <c r="X349" s="42">
        <f aca="true" t="shared" si="28" ref="X349:AK349">SUM(X353:X353)</f>
        <v>70000</v>
      </c>
      <c r="Y349" s="42">
        <f t="shared" si="28"/>
        <v>33189</v>
      </c>
      <c r="Z349" s="42">
        <f t="shared" si="28"/>
        <v>70000</v>
      </c>
      <c r="AA349" s="42">
        <f t="shared" si="28"/>
        <v>70000</v>
      </c>
      <c r="AB349" s="42">
        <f t="shared" si="28"/>
        <v>70000</v>
      </c>
      <c r="AC349" s="42">
        <f t="shared" si="28"/>
        <v>70000</v>
      </c>
      <c r="AD349" s="42">
        <f t="shared" si="28"/>
        <v>0</v>
      </c>
      <c r="AE349" s="42">
        <f t="shared" si="28"/>
        <v>0</v>
      </c>
      <c r="AF349" s="42">
        <f t="shared" si="28"/>
        <v>0</v>
      </c>
      <c r="AG349" s="42">
        <f t="shared" si="28"/>
        <v>0</v>
      </c>
      <c r="AH349" s="42">
        <f t="shared" si="28"/>
        <v>70000</v>
      </c>
      <c r="AI349" s="42">
        <f t="shared" si="28"/>
        <v>70000</v>
      </c>
      <c r="AJ349" s="42">
        <f t="shared" si="28"/>
        <v>70000</v>
      </c>
      <c r="AK349" s="42">
        <f t="shared" si="28"/>
        <v>70000</v>
      </c>
    </row>
    <row r="350" spans="1:37" s="99" customFormat="1" ht="41.25" customHeight="1">
      <c r="A350" s="64"/>
      <c r="B350" s="65"/>
      <c r="C350" s="66"/>
      <c r="D350" s="35" t="s">
        <v>59</v>
      </c>
      <c r="E350" s="35" t="s">
        <v>459</v>
      </c>
      <c r="F350" s="35" t="s">
        <v>460</v>
      </c>
      <c r="G350" s="35" t="s">
        <v>461</v>
      </c>
      <c r="H350" s="35"/>
      <c r="I350" s="35"/>
      <c r="J350" s="35" t="s">
        <v>27</v>
      </c>
      <c r="K350" s="35"/>
      <c r="L350" s="35"/>
      <c r="M350" s="35"/>
      <c r="N350" s="35"/>
      <c r="O350" s="35" t="s">
        <v>462</v>
      </c>
      <c r="P350" s="35" t="s">
        <v>65</v>
      </c>
      <c r="Q350" s="67"/>
      <c r="R350" s="68"/>
      <c r="S350" s="68"/>
      <c r="T350" s="68"/>
      <c r="U350" s="68"/>
      <c r="V350" s="68"/>
      <c r="W350" s="68"/>
      <c r="X350" s="45">
        <v>0</v>
      </c>
      <c r="Y350" s="46"/>
      <c r="Z350" s="46"/>
      <c r="AA350" s="46"/>
      <c r="AB350" s="46"/>
      <c r="AC350" s="46"/>
      <c r="AD350" s="46"/>
      <c r="AE350" s="47"/>
      <c r="AF350" s="48"/>
      <c r="AG350" s="48"/>
      <c r="AH350" s="48"/>
      <c r="AI350" s="48"/>
      <c r="AJ350" s="48"/>
      <c r="AK350" s="48"/>
    </row>
    <row r="351" spans="1:37" s="99" customFormat="1" ht="42" customHeight="1">
      <c r="A351" s="64"/>
      <c r="B351" s="65"/>
      <c r="C351" s="66"/>
      <c r="D351" s="35" t="s">
        <v>59</v>
      </c>
      <c r="E351" s="35" t="s">
        <v>60</v>
      </c>
      <c r="F351" s="35" t="s">
        <v>61</v>
      </c>
      <c r="G351" s="35" t="s">
        <v>62</v>
      </c>
      <c r="H351" s="35"/>
      <c r="I351" s="35" t="s">
        <v>19</v>
      </c>
      <c r="J351" s="35" t="s">
        <v>63</v>
      </c>
      <c r="K351" s="35"/>
      <c r="L351" s="35" t="s">
        <v>17</v>
      </c>
      <c r="M351" s="35" t="s">
        <v>19</v>
      </c>
      <c r="N351" s="35"/>
      <c r="O351" s="35" t="s">
        <v>64</v>
      </c>
      <c r="P351" s="35" t="s">
        <v>65</v>
      </c>
      <c r="Q351" s="67"/>
      <c r="R351" s="68"/>
      <c r="S351" s="68"/>
      <c r="T351" s="68"/>
      <c r="U351" s="68"/>
      <c r="V351" s="68"/>
      <c r="W351" s="68"/>
      <c r="X351" s="45">
        <v>0</v>
      </c>
      <c r="Y351" s="46"/>
      <c r="Z351" s="46"/>
      <c r="AA351" s="46"/>
      <c r="AB351" s="46"/>
      <c r="AC351" s="46"/>
      <c r="AD351" s="46"/>
      <c r="AE351" s="47"/>
      <c r="AF351" s="48"/>
      <c r="AG351" s="48"/>
      <c r="AH351" s="48"/>
      <c r="AI351" s="48"/>
      <c r="AJ351" s="48"/>
      <c r="AK351" s="48"/>
    </row>
    <row r="352" spans="1:37" s="99" customFormat="1" ht="66.75" customHeight="1">
      <c r="A352" s="64"/>
      <c r="B352" s="65"/>
      <c r="C352" s="66"/>
      <c r="D352" s="35" t="s">
        <v>474</v>
      </c>
      <c r="E352" s="35" t="s">
        <v>475</v>
      </c>
      <c r="F352" s="35" t="s">
        <v>20</v>
      </c>
      <c r="G352" s="35" t="s">
        <v>476</v>
      </c>
      <c r="H352" s="35" t="s">
        <v>70</v>
      </c>
      <c r="I352" s="35"/>
      <c r="J352" s="35"/>
      <c r="K352" s="35"/>
      <c r="L352" s="35"/>
      <c r="M352" s="35"/>
      <c r="N352" s="35"/>
      <c r="O352" s="35" t="s">
        <v>477</v>
      </c>
      <c r="P352" s="35" t="s">
        <v>65</v>
      </c>
      <c r="Q352" s="67"/>
      <c r="R352" s="68"/>
      <c r="S352" s="68"/>
      <c r="T352" s="68"/>
      <c r="U352" s="68"/>
      <c r="V352" s="68"/>
      <c r="W352" s="68"/>
      <c r="X352" s="45">
        <v>0</v>
      </c>
      <c r="Y352" s="46"/>
      <c r="Z352" s="46"/>
      <c r="AA352" s="46"/>
      <c r="AB352" s="46"/>
      <c r="AC352" s="46"/>
      <c r="AD352" s="46"/>
      <c r="AE352" s="47"/>
      <c r="AF352" s="48"/>
      <c r="AG352" s="48"/>
      <c r="AH352" s="48"/>
      <c r="AI352" s="48"/>
      <c r="AJ352" s="48"/>
      <c r="AK352" s="48"/>
    </row>
    <row r="353" spans="1:37" s="99" customFormat="1" ht="12.75">
      <c r="A353" s="64"/>
      <c r="B353" s="65"/>
      <c r="C353" s="160" t="s">
        <v>487</v>
      </c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35" t="s">
        <v>73</v>
      </c>
      <c r="R353" s="35" t="s">
        <v>74</v>
      </c>
      <c r="S353" s="35" t="s">
        <v>488</v>
      </c>
      <c r="T353" s="35" t="s">
        <v>489</v>
      </c>
      <c r="U353" s="35"/>
      <c r="V353" s="35"/>
      <c r="W353" s="35"/>
      <c r="X353" s="42">
        <f>70000</f>
        <v>70000</v>
      </c>
      <c r="Y353" s="42">
        <f>33189</f>
        <v>33189</v>
      </c>
      <c r="Z353" s="42">
        <f>70000</f>
        <v>70000</v>
      </c>
      <c r="AA353" s="42">
        <f>70000</f>
        <v>70000</v>
      </c>
      <c r="AB353" s="42">
        <f>70000</f>
        <v>70000</v>
      </c>
      <c r="AC353" s="42">
        <f>70000</f>
        <v>70000</v>
      </c>
      <c r="AD353" s="42">
        <v>0</v>
      </c>
      <c r="AE353" s="42">
        <v>0</v>
      </c>
      <c r="AF353" s="19" t="s">
        <v>19</v>
      </c>
      <c r="AG353" s="19"/>
      <c r="AH353" s="42">
        <f>X353</f>
        <v>70000</v>
      </c>
      <c r="AI353" s="42">
        <f>Z353</f>
        <v>70000</v>
      </c>
      <c r="AJ353" s="42">
        <f>AA353</f>
        <v>70000</v>
      </c>
      <c r="AK353" s="42">
        <f>AB353</f>
        <v>70000</v>
      </c>
    </row>
    <row r="354" spans="1:37" s="99" customFormat="1" ht="12.75">
      <c r="A354" s="69"/>
      <c r="B354" s="70"/>
      <c r="C354" s="126" t="s">
        <v>413</v>
      </c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37"/>
      <c r="W354" s="37"/>
      <c r="X354" s="71">
        <f>X330</f>
        <v>493000</v>
      </c>
      <c r="Y354" s="71">
        <f aca="true" t="shared" si="29" ref="Y354:AK354">Y330</f>
        <v>456189</v>
      </c>
      <c r="Z354" s="71">
        <f t="shared" si="29"/>
        <v>454000</v>
      </c>
      <c r="AA354" s="71">
        <f t="shared" si="29"/>
        <v>454000</v>
      </c>
      <c r="AB354" s="71">
        <f t="shared" si="29"/>
        <v>454000</v>
      </c>
      <c r="AC354" s="71">
        <f t="shared" si="29"/>
        <v>454000</v>
      </c>
      <c r="AD354" s="71">
        <f t="shared" si="29"/>
        <v>0</v>
      </c>
      <c r="AE354" s="71">
        <f t="shared" si="29"/>
        <v>0</v>
      </c>
      <c r="AF354" s="71"/>
      <c r="AG354" s="71"/>
      <c r="AH354" s="71">
        <f t="shared" si="29"/>
        <v>493000</v>
      </c>
      <c r="AI354" s="71">
        <f t="shared" si="29"/>
        <v>454000</v>
      </c>
      <c r="AJ354" s="71">
        <f t="shared" si="29"/>
        <v>454000</v>
      </c>
      <c r="AK354" s="71">
        <f t="shared" si="29"/>
        <v>454000</v>
      </c>
    </row>
    <row r="355" spans="1:37" s="106" customFormat="1" ht="16.5" customHeight="1">
      <c r="A355" s="142" t="s">
        <v>536</v>
      </c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3"/>
    </row>
    <row r="356" spans="1:37" s="99" customFormat="1" ht="15" customHeight="1">
      <c r="A356" s="162" t="s">
        <v>490</v>
      </c>
      <c r="B356" s="163"/>
      <c r="C356" s="146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X356" s="40">
        <f aca="true" t="shared" si="30" ref="X356:AC356">SUM(X357+X373+X382+X390+X398)</f>
        <v>18246263.48</v>
      </c>
      <c r="Y356" s="40">
        <f t="shared" si="30"/>
        <v>17717209.57</v>
      </c>
      <c r="Z356" s="40">
        <f t="shared" si="30"/>
        <v>9365078.46</v>
      </c>
      <c r="AA356" s="40">
        <f t="shared" si="30"/>
        <v>8929667.93</v>
      </c>
      <c r="AB356" s="40">
        <f t="shared" si="30"/>
        <v>8986635.280000001</v>
      </c>
      <c r="AC356" s="40">
        <f t="shared" si="30"/>
        <v>8986635.280000001</v>
      </c>
      <c r="AD356" s="40">
        <v>0</v>
      </c>
      <c r="AE356" s="40">
        <v>0</v>
      </c>
      <c r="AF356" s="41"/>
      <c r="AG356" s="41"/>
      <c r="AH356" s="40">
        <f>SUM(AH357+AH373+AH382+AH390+AH398)</f>
        <v>18246263.48</v>
      </c>
      <c r="AI356" s="40">
        <f>SUM(AI357+AI373+AI382+AI390+AI398)</f>
        <v>9365078.46</v>
      </c>
      <c r="AJ356" s="40">
        <f>SUM(AJ357+AJ373+AJ382+AJ390+AJ398)</f>
        <v>8929667.93</v>
      </c>
      <c r="AK356" s="40">
        <f>AB356</f>
        <v>8986635.280000001</v>
      </c>
    </row>
    <row r="357" spans="1:37" s="99" customFormat="1" ht="31.5" customHeight="1">
      <c r="A357" s="18"/>
      <c r="B357" s="19" t="s">
        <v>54</v>
      </c>
      <c r="C357" s="136" t="s">
        <v>55</v>
      </c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X357" s="42">
        <f aca="true" t="shared" si="31" ref="X357:AC357">SUM(X358+X368)</f>
        <v>12192458.58</v>
      </c>
      <c r="Y357" s="42">
        <f t="shared" si="31"/>
        <v>12192458.39</v>
      </c>
      <c r="Z357" s="42">
        <f t="shared" si="31"/>
        <v>3089572</v>
      </c>
      <c r="AA357" s="42">
        <f t="shared" si="31"/>
        <v>3089572</v>
      </c>
      <c r="AB357" s="42">
        <f t="shared" si="31"/>
        <v>3089572</v>
      </c>
      <c r="AC357" s="42">
        <f t="shared" si="31"/>
        <v>3089572</v>
      </c>
      <c r="AD357" s="42">
        <v>0</v>
      </c>
      <c r="AE357" s="42">
        <v>0</v>
      </c>
      <c r="AF357" s="43"/>
      <c r="AG357" s="43"/>
      <c r="AH357" s="42">
        <f>SUM(AH358+AH368)</f>
        <v>12192458.58</v>
      </c>
      <c r="AI357" s="42">
        <f>SUM(AI358+AI368)</f>
        <v>3089572</v>
      </c>
      <c r="AJ357" s="42">
        <f>SUM(AJ358+AJ368)</f>
        <v>3089572</v>
      </c>
      <c r="AK357" s="44">
        <f aca="true" t="shared" si="32" ref="AK357:AK404">AB357</f>
        <v>3089572</v>
      </c>
    </row>
    <row r="358" spans="1:37" s="99" customFormat="1" ht="27" customHeight="1">
      <c r="A358" s="19" t="s">
        <v>491</v>
      </c>
      <c r="B358" s="19" t="s">
        <v>57</v>
      </c>
      <c r="C358" s="20" t="s">
        <v>58</v>
      </c>
      <c r="D358" s="21"/>
      <c r="E358" s="22"/>
      <c r="F358" s="22"/>
      <c r="G358" s="22"/>
      <c r="H358" s="23"/>
      <c r="I358" s="23"/>
      <c r="J358" s="23"/>
      <c r="K358" s="23"/>
      <c r="L358" s="23"/>
      <c r="M358" s="23"/>
      <c r="N358" s="23"/>
      <c r="O358" s="22"/>
      <c r="P358" s="24"/>
      <c r="Q358" s="25"/>
      <c r="R358" s="25"/>
      <c r="S358" s="25"/>
      <c r="T358" s="25"/>
      <c r="U358" s="25"/>
      <c r="V358" s="26"/>
      <c r="X358" s="42">
        <f aca="true" t="shared" si="33" ref="X358:AC358">SUM(X361:X367)</f>
        <v>6320611.46</v>
      </c>
      <c r="Y358" s="42">
        <f t="shared" si="33"/>
        <v>6320611.27</v>
      </c>
      <c r="Z358" s="42">
        <f t="shared" si="33"/>
        <v>3089572</v>
      </c>
      <c r="AA358" s="42">
        <f t="shared" si="33"/>
        <v>3089572</v>
      </c>
      <c r="AB358" s="42">
        <f t="shared" si="33"/>
        <v>3089572</v>
      </c>
      <c r="AC358" s="42">
        <f t="shared" si="33"/>
        <v>3089572</v>
      </c>
      <c r="AD358" s="42">
        <v>0</v>
      </c>
      <c r="AE358" s="42">
        <v>0</v>
      </c>
      <c r="AF358" s="19"/>
      <c r="AG358" s="19"/>
      <c r="AH358" s="42">
        <f>SUM(AH361:AH367)</f>
        <v>6320611.46</v>
      </c>
      <c r="AI358" s="42">
        <f>SUM(AI361:AI367)</f>
        <v>3089572</v>
      </c>
      <c r="AJ358" s="42">
        <f>SUM(AJ361:AJ367)</f>
        <v>3089572</v>
      </c>
      <c r="AK358" s="44">
        <f t="shared" si="32"/>
        <v>3089572</v>
      </c>
    </row>
    <row r="359" spans="1:37" s="99" customFormat="1" ht="57.75" customHeight="1">
      <c r="A359" s="27"/>
      <c r="B359" s="28"/>
      <c r="C359" s="29"/>
      <c r="D359" s="30" t="s">
        <v>59</v>
      </c>
      <c r="E359" s="30" t="s">
        <v>60</v>
      </c>
      <c r="F359" s="30" t="s">
        <v>61</v>
      </c>
      <c r="G359" s="30" t="s">
        <v>62</v>
      </c>
      <c r="H359" s="30"/>
      <c r="I359" s="30" t="s">
        <v>19</v>
      </c>
      <c r="J359" s="30" t="s">
        <v>63</v>
      </c>
      <c r="K359" s="30"/>
      <c r="L359" s="30" t="s">
        <v>17</v>
      </c>
      <c r="M359" s="30" t="s">
        <v>20</v>
      </c>
      <c r="N359" s="30"/>
      <c r="O359" s="30" t="s">
        <v>64</v>
      </c>
      <c r="P359" s="30" t="s">
        <v>65</v>
      </c>
      <c r="Q359" s="31"/>
      <c r="R359" s="32"/>
      <c r="S359" s="32"/>
      <c r="T359" s="32"/>
      <c r="U359" s="32"/>
      <c r="V359" s="32"/>
      <c r="X359" s="45">
        <v>0</v>
      </c>
      <c r="Y359" s="46"/>
      <c r="Z359" s="46"/>
      <c r="AA359" s="46"/>
      <c r="AB359" s="46"/>
      <c r="AC359" s="46"/>
      <c r="AD359" s="46"/>
      <c r="AE359" s="47"/>
      <c r="AF359" s="48"/>
      <c r="AG359" s="48"/>
      <c r="AH359" s="45">
        <v>0</v>
      </c>
      <c r="AI359" s="46"/>
      <c r="AJ359" s="46"/>
      <c r="AK359" s="44">
        <f t="shared" si="32"/>
        <v>0</v>
      </c>
    </row>
    <row r="360" spans="1:37" s="99" customFormat="1" ht="99.75" customHeight="1">
      <c r="A360" s="27"/>
      <c r="B360" s="28"/>
      <c r="C360" s="29"/>
      <c r="D360" s="30" t="s">
        <v>66</v>
      </c>
      <c r="E360" s="30" t="s">
        <v>67</v>
      </c>
      <c r="F360" s="30" t="s">
        <v>68</v>
      </c>
      <c r="G360" s="30" t="s">
        <v>69</v>
      </c>
      <c r="H360" s="30" t="s">
        <v>70</v>
      </c>
      <c r="I360" s="30"/>
      <c r="J360" s="30"/>
      <c r="K360" s="30"/>
      <c r="L360" s="30"/>
      <c r="M360" s="30"/>
      <c r="N360" s="30"/>
      <c r="O360" s="30" t="s">
        <v>71</v>
      </c>
      <c r="P360" s="30" t="s">
        <v>492</v>
      </c>
      <c r="Q360" s="31"/>
      <c r="R360" s="32"/>
      <c r="S360" s="32"/>
      <c r="T360" s="32"/>
      <c r="U360" s="32"/>
      <c r="V360" s="32"/>
      <c r="X360" s="45">
        <v>0</v>
      </c>
      <c r="Y360" s="46"/>
      <c r="Z360" s="46"/>
      <c r="AA360" s="46"/>
      <c r="AB360" s="46"/>
      <c r="AC360" s="46"/>
      <c r="AD360" s="46"/>
      <c r="AE360" s="47"/>
      <c r="AF360" s="48"/>
      <c r="AG360" s="48"/>
      <c r="AH360" s="45">
        <v>0</v>
      </c>
      <c r="AI360" s="46"/>
      <c r="AJ360" s="46"/>
      <c r="AK360" s="44">
        <f t="shared" si="32"/>
        <v>0</v>
      </c>
    </row>
    <row r="361" spans="1:37" s="99" customFormat="1" ht="18.75" customHeight="1">
      <c r="A361" s="27"/>
      <c r="B361" s="28"/>
      <c r="C361" s="124" t="s">
        <v>430</v>
      </c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30" t="s">
        <v>79</v>
      </c>
      <c r="R361" s="30" t="s">
        <v>80</v>
      </c>
      <c r="S361" s="30" t="s">
        <v>493</v>
      </c>
      <c r="T361" s="30" t="s">
        <v>429</v>
      </c>
      <c r="U361" s="30"/>
      <c r="V361" s="30"/>
      <c r="X361" s="42">
        <v>598651.92</v>
      </c>
      <c r="Y361" s="42">
        <v>598651.92</v>
      </c>
      <c r="Z361" s="42"/>
      <c r="AA361" s="42"/>
      <c r="AB361" s="42"/>
      <c r="AC361" s="42"/>
      <c r="AD361" s="42">
        <v>0</v>
      </c>
      <c r="AE361" s="42">
        <v>0</v>
      </c>
      <c r="AF361" s="19" t="s">
        <v>19</v>
      </c>
      <c r="AG361" s="19"/>
      <c r="AH361" s="42">
        <v>598651.92</v>
      </c>
      <c r="AI361" s="42"/>
      <c r="AJ361" s="42"/>
      <c r="AK361" s="44">
        <f t="shared" si="32"/>
        <v>0</v>
      </c>
    </row>
    <row r="362" spans="1:37" s="99" customFormat="1" ht="12.75">
      <c r="A362" s="27"/>
      <c r="B362" s="28"/>
      <c r="C362" s="124" t="s">
        <v>72</v>
      </c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30" t="s">
        <v>79</v>
      </c>
      <c r="R362" s="30" t="s">
        <v>80</v>
      </c>
      <c r="S362" s="30" t="s">
        <v>493</v>
      </c>
      <c r="T362" s="30" t="s">
        <v>76</v>
      </c>
      <c r="U362" s="30"/>
      <c r="V362" s="30"/>
      <c r="X362" s="42">
        <v>3168009.54</v>
      </c>
      <c r="Y362" s="42">
        <v>3168009.35</v>
      </c>
      <c r="Z362" s="42">
        <v>353572</v>
      </c>
      <c r="AA362" s="42">
        <v>353572</v>
      </c>
      <c r="AB362" s="42">
        <v>353572</v>
      </c>
      <c r="AC362" s="42">
        <v>353572</v>
      </c>
      <c r="AD362" s="42">
        <v>0</v>
      </c>
      <c r="AE362" s="42">
        <v>0</v>
      </c>
      <c r="AF362" s="19" t="s">
        <v>19</v>
      </c>
      <c r="AG362" s="19"/>
      <c r="AH362" s="42">
        <v>3168009.54</v>
      </c>
      <c r="AI362" s="42">
        <v>353572</v>
      </c>
      <c r="AJ362" s="42">
        <v>353572</v>
      </c>
      <c r="AK362" s="44">
        <f t="shared" si="32"/>
        <v>353572</v>
      </c>
    </row>
    <row r="363" spans="1:37" s="99" customFormat="1" ht="18" customHeight="1">
      <c r="A363" s="27"/>
      <c r="B363" s="28"/>
      <c r="C363" s="124" t="s">
        <v>72</v>
      </c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30" t="s">
        <v>79</v>
      </c>
      <c r="R363" s="30" t="s">
        <v>80</v>
      </c>
      <c r="S363" s="30" t="s">
        <v>494</v>
      </c>
      <c r="T363" s="30" t="s">
        <v>76</v>
      </c>
      <c r="U363" s="30"/>
      <c r="V363" s="30"/>
      <c r="X363" s="42">
        <v>153950</v>
      </c>
      <c r="Y363" s="42">
        <v>153950</v>
      </c>
      <c r="Z363" s="42">
        <v>226489.18</v>
      </c>
      <c r="AA363" s="42">
        <v>300000</v>
      </c>
      <c r="AB363" s="42">
        <v>300000</v>
      </c>
      <c r="AC363" s="42">
        <v>300000</v>
      </c>
      <c r="AD363" s="42">
        <v>0</v>
      </c>
      <c r="AE363" s="42">
        <v>0</v>
      </c>
      <c r="AF363" s="19" t="s">
        <v>19</v>
      </c>
      <c r="AG363" s="19"/>
      <c r="AH363" s="42">
        <v>153950</v>
      </c>
      <c r="AI363" s="42">
        <v>226489.18</v>
      </c>
      <c r="AJ363" s="42">
        <v>300000</v>
      </c>
      <c r="AK363" s="44">
        <f t="shared" si="32"/>
        <v>300000</v>
      </c>
    </row>
    <row r="364" spans="1:37" s="99" customFormat="1" ht="17.25" customHeight="1">
      <c r="A364" s="27"/>
      <c r="B364" s="28"/>
      <c r="C364" s="124" t="s">
        <v>430</v>
      </c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30" t="s">
        <v>79</v>
      </c>
      <c r="R364" s="30" t="s">
        <v>80</v>
      </c>
      <c r="S364" s="30" t="s">
        <v>495</v>
      </c>
      <c r="T364" s="30" t="s">
        <v>76</v>
      </c>
      <c r="U364" s="30"/>
      <c r="V364" s="30"/>
      <c r="X364" s="42"/>
      <c r="Y364" s="42">
        <v>0</v>
      </c>
      <c r="Z364" s="42">
        <v>47207.59</v>
      </c>
      <c r="AA364" s="42"/>
      <c r="AB364" s="42"/>
      <c r="AC364" s="42"/>
      <c r="AD364" s="42">
        <v>0</v>
      </c>
      <c r="AE364" s="42">
        <v>0</v>
      </c>
      <c r="AF364" s="19" t="s">
        <v>19</v>
      </c>
      <c r="AG364" s="19"/>
      <c r="AH364" s="42"/>
      <c r="AI364" s="42">
        <v>47207.59</v>
      </c>
      <c r="AJ364" s="42"/>
      <c r="AK364" s="44">
        <f t="shared" si="32"/>
        <v>0</v>
      </c>
    </row>
    <row r="365" spans="1:37" s="99" customFormat="1" ht="18" customHeight="1">
      <c r="A365" s="27"/>
      <c r="B365" s="28"/>
      <c r="C365" s="124" t="s">
        <v>430</v>
      </c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30" t="s">
        <v>79</v>
      </c>
      <c r="R365" s="30" t="s">
        <v>80</v>
      </c>
      <c r="S365" s="30" t="s">
        <v>496</v>
      </c>
      <c r="T365" s="30" t="s">
        <v>76</v>
      </c>
      <c r="U365" s="30"/>
      <c r="V365" s="30"/>
      <c r="X365" s="42"/>
      <c r="Y365" s="42">
        <v>0</v>
      </c>
      <c r="Z365" s="42">
        <v>26303.23</v>
      </c>
      <c r="AA365" s="42"/>
      <c r="AB365" s="42"/>
      <c r="AC365" s="42"/>
      <c r="AD365" s="42">
        <v>0</v>
      </c>
      <c r="AE365" s="42">
        <v>0</v>
      </c>
      <c r="AF365" s="19" t="s">
        <v>19</v>
      </c>
      <c r="AG365" s="19"/>
      <c r="AH365" s="42"/>
      <c r="AI365" s="42">
        <v>26303.23</v>
      </c>
      <c r="AJ365" s="42"/>
      <c r="AK365" s="44">
        <f t="shared" si="32"/>
        <v>0</v>
      </c>
    </row>
    <row r="366" spans="1:37" s="99" customFormat="1" ht="28.5" customHeight="1">
      <c r="A366" s="27"/>
      <c r="B366" s="28"/>
      <c r="C366" s="124" t="s">
        <v>497</v>
      </c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30" t="s">
        <v>79</v>
      </c>
      <c r="R366" s="30" t="s">
        <v>80</v>
      </c>
      <c r="S366" s="30" t="s">
        <v>498</v>
      </c>
      <c r="T366" s="30" t="s">
        <v>499</v>
      </c>
      <c r="U366" s="30"/>
      <c r="V366" s="30"/>
      <c r="X366" s="42">
        <v>2400000</v>
      </c>
      <c r="Y366" s="42">
        <v>2400000</v>
      </c>
      <c r="Z366" s="42">
        <v>2400000</v>
      </c>
      <c r="AA366" s="42">
        <v>2400000</v>
      </c>
      <c r="AB366" s="42">
        <v>2400000</v>
      </c>
      <c r="AC366" s="42">
        <v>2400000</v>
      </c>
      <c r="AD366" s="42">
        <v>0</v>
      </c>
      <c r="AE366" s="42">
        <v>0</v>
      </c>
      <c r="AF366" s="19" t="s">
        <v>19</v>
      </c>
      <c r="AG366" s="19"/>
      <c r="AH366" s="42">
        <v>2400000</v>
      </c>
      <c r="AI366" s="42">
        <v>2400000</v>
      </c>
      <c r="AJ366" s="42">
        <v>2400000</v>
      </c>
      <c r="AK366" s="44">
        <f t="shared" si="32"/>
        <v>2400000</v>
      </c>
    </row>
    <row r="367" spans="1:37" s="99" customFormat="1" ht="16.5" customHeight="1">
      <c r="A367" s="27"/>
      <c r="B367" s="28"/>
      <c r="C367" s="124" t="s">
        <v>72</v>
      </c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30" t="s">
        <v>79</v>
      </c>
      <c r="R367" s="30" t="s">
        <v>80</v>
      </c>
      <c r="S367" s="30" t="s">
        <v>500</v>
      </c>
      <c r="T367" s="30" t="s">
        <v>76</v>
      </c>
      <c r="U367" s="30"/>
      <c r="V367" s="30"/>
      <c r="X367" s="42"/>
      <c r="Y367" s="42"/>
      <c r="Z367" s="42">
        <v>36000</v>
      </c>
      <c r="AA367" s="42">
        <v>36000</v>
      </c>
      <c r="AB367" s="42">
        <v>36000</v>
      </c>
      <c r="AC367" s="42">
        <v>36000</v>
      </c>
      <c r="AD367" s="42">
        <v>0</v>
      </c>
      <c r="AE367" s="42">
        <v>0</v>
      </c>
      <c r="AF367" s="19" t="s">
        <v>19</v>
      </c>
      <c r="AG367" s="19"/>
      <c r="AH367" s="42"/>
      <c r="AI367" s="42">
        <v>36000</v>
      </c>
      <c r="AJ367" s="42">
        <v>36000</v>
      </c>
      <c r="AK367" s="44">
        <f t="shared" si="32"/>
        <v>36000</v>
      </c>
    </row>
    <row r="368" spans="1:37" s="99" customFormat="1" ht="28.5" customHeight="1">
      <c r="A368" s="19" t="s">
        <v>491</v>
      </c>
      <c r="B368" s="19" t="s">
        <v>57</v>
      </c>
      <c r="C368" s="20" t="s">
        <v>501</v>
      </c>
      <c r="D368" s="21"/>
      <c r="E368" s="22"/>
      <c r="F368" s="22"/>
      <c r="G368" s="22"/>
      <c r="H368" s="23"/>
      <c r="I368" s="23"/>
      <c r="J368" s="23"/>
      <c r="K368" s="23"/>
      <c r="L368" s="23"/>
      <c r="M368" s="23"/>
      <c r="N368" s="23"/>
      <c r="O368" s="22"/>
      <c r="P368" s="24"/>
      <c r="Q368" s="25"/>
      <c r="R368" s="25"/>
      <c r="S368" s="25"/>
      <c r="T368" s="25"/>
      <c r="U368" s="25"/>
      <c r="V368" s="26"/>
      <c r="X368" s="42">
        <v>5871847.12</v>
      </c>
      <c r="Y368" s="42">
        <v>5871847.12</v>
      </c>
      <c r="Z368" s="42">
        <f>SUM(Z372:Z372)</f>
        <v>0</v>
      </c>
      <c r="AA368" s="42">
        <f>SUM(AB368)</f>
        <v>0</v>
      </c>
      <c r="AB368" s="42">
        <f>SUM(AB372:AB372)</f>
        <v>0</v>
      </c>
      <c r="AC368" s="42">
        <f>SUM(AC372:AC372)</f>
        <v>0</v>
      </c>
      <c r="AD368" s="42">
        <v>0</v>
      </c>
      <c r="AE368" s="42">
        <v>0</v>
      </c>
      <c r="AF368" s="19"/>
      <c r="AG368" s="19"/>
      <c r="AH368" s="42">
        <v>5871847.12</v>
      </c>
      <c r="AI368" s="42">
        <f>SUM(AI372:AI372)</f>
        <v>0</v>
      </c>
      <c r="AJ368" s="42">
        <f>SUM(AK368)</f>
        <v>0</v>
      </c>
      <c r="AK368" s="40">
        <f t="shared" si="32"/>
        <v>0</v>
      </c>
    </row>
    <row r="369" spans="1:37" s="99" customFormat="1" ht="57.75" customHeight="1">
      <c r="A369" s="154"/>
      <c r="B369" s="155"/>
      <c r="C369" s="29"/>
      <c r="D369" s="30" t="s">
        <v>59</v>
      </c>
      <c r="E369" s="30" t="s">
        <v>60</v>
      </c>
      <c r="F369" s="30" t="s">
        <v>61</v>
      </c>
      <c r="G369" s="30" t="s">
        <v>62</v>
      </c>
      <c r="H369" s="30"/>
      <c r="I369" s="30" t="s">
        <v>19</v>
      </c>
      <c r="J369" s="30" t="s">
        <v>63</v>
      </c>
      <c r="K369" s="30"/>
      <c r="L369" s="30" t="s">
        <v>17</v>
      </c>
      <c r="M369" s="30" t="s">
        <v>20</v>
      </c>
      <c r="N369" s="30"/>
      <c r="O369" s="30" t="s">
        <v>64</v>
      </c>
      <c r="P369" s="30" t="s">
        <v>65</v>
      </c>
      <c r="Q369" s="31"/>
      <c r="R369" s="32"/>
      <c r="S369" s="32"/>
      <c r="T369" s="32"/>
      <c r="U369" s="32"/>
      <c r="V369" s="32"/>
      <c r="X369" s="45">
        <v>0</v>
      </c>
      <c r="Y369" s="46"/>
      <c r="Z369" s="46"/>
      <c r="AA369" s="46"/>
      <c r="AB369" s="46"/>
      <c r="AC369" s="46"/>
      <c r="AD369" s="46"/>
      <c r="AE369" s="47"/>
      <c r="AF369" s="48"/>
      <c r="AG369" s="48"/>
      <c r="AH369" s="45">
        <v>0</v>
      </c>
      <c r="AI369" s="46"/>
      <c r="AJ369" s="46"/>
      <c r="AK369" s="40">
        <f t="shared" si="32"/>
        <v>0</v>
      </c>
    </row>
    <row r="370" spans="1:37" s="99" customFormat="1" ht="95.25" customHeight="1">
      <c r="A370" s="156"/>
      <c r="B370" s="157"/>
      <c r="C370" s="29"/>
      <c r="D370" s="30" t="s">
        <v>66</v>
      </c>
      <c r="E370" s="30" t="s">
        <v>67</v>
      </c>
      <c r="F370" s="30" t="s">
        <v>68</v>
      </c>
      <c r="G370" s="30" t="s">
        <v>69</v>
      </c>
      <c r="H370" s="30" t="s">
        <v>70</v>
      </c>
      <c r="I370" s="30"/>
      <c r="J370" s="30"/>
      <c r="K370" s="30"/>
      <c r="L370" s="30"/>
      <c r="M370" s="30"/>
      <c r="N370" s="30"/>
      <c r="O370" s="30" t="s">
        <v>71</v>
      </c>
      <c r="P370" s="30" t="s">
        <v>492</v>
      </c>
      <c r="Q370" s="31"/>
      <c r="R370" s="32"/>
      <c r="S370" s="32"/>
      <c r="T370" s="32"/>
      <c r="U370" s="32"/>
      <c r="V370" s="32"/>
      <c r="X370" s="45">
        <v>0</v>
      </c>
      <c r="Y370" s="46"/>
      <c r="Z370" s="46"/>
      <c r="AA370" s="46"/>
      <c r="AB370" s="46"/>
      <c r="AC370" s="46"/>
      <c r="AD370" s="46"/>
      <c r="AE370" s="47"/>
      <c r="AF370" s="48"/>
      <c r="AG370" s="48"/>
      <c r="AH370" s="45">
        <v>0</v>
      </c>
      <c r="AI370" s="46"/>
      <c r="AJ370" s="46"/>
      <c r="AK370" s="40">
        <f t="shared" si="32"/>
        <v>0</v>
      </c>
    </row>
    <row r="371" spans="1:37" s="99" customFormat="1" ht="120" customHeight="1">
      <c r="A371" s="156"/>
      <c r="B371" s="157"/>
      <c r="C371" s="29"/>
      <c r="D371" s="30" t="s">
        <v>502</v>
      </c>
      <c r="E371" s="30" t="s">
        <v>503</v>
      </c>
      <c r="F371" s="30" t="s">
        <v>504</v>
      </c>
      <c r="G371" s="30" t="s">
        <v>505</v>
      </c>
      <c r="H371" s="30" t="s">
        <v>70</v>
      </c>
      <c r="I371" s="30"/>
      <c r="J371" s="30"/>
      <c r="K371" s="30"/>
      <c r="L371" s="30"/>
      <c r="M371" s="30"/>
      <c r="N371" s="30"/>
      <c r="O371" s="30" t="s">
        <v>503</v>
      </c>
      <c r="P371" s="30" t="s">
        <v>108</v>
      </c>
      <c r="Q371" s="31"/>
      <c r="R371" s="32"/>
      <c r="S371" s="32"/>
      <c r="T371" s="32"/>
      <c r="U371" s="32"/>
      <c r="V371" s="32"/>
      <c r="X371" s="45">
        <v>0</v>
      </c>
      <c r="Y371" s="46"/>
      <c r="Z371" s="46"/>
      <c r="AA371" s="46"/>
      <c r="AB371" s="46"/>
      <c r="AC371" s="46"/>
      <c r="AD371" s="46"/>
      <c r="AE371" s="47"/>
      <c r="AF371" s="48"/>
      <c r="AG371" s="48"/>
      <c r="AH371" s="45">
        <v>0</v>
      </c>
      <c r="AI371" s="46"/>
      <c r="AJ371" s="46"/>
      <c r="AK371" s="40">
        <f t="shared" si="32"/>
        <v>0</v>
      </c>
    </row>
    <row r="372" spans="1:37" s="99" customFormat="1" ht="12.75">
      <c r="A372" s="158"/>
      <c r="B372" s="159"/>
      <c r="C372" s="138" t="s">
        <v>72</v>
      </c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40"/>
      <c r="Q372" s="30" t="s">
        <v>79</v>
      </c>
      <c r="R372" s="30" t="s">
        <v>80</v>
      </c>
      <c r="S372" s="30" t="s">
        <v>506</v>
      </c>
      <c r="T372" s="30" t="s">
        <v>76</v>
      </c>
      <c r="U372" s="30"/>
      <c r="V372" s="30"/>
      <c r="X372" s="42">
        <v>5871847.12</v>
      </c>
      <c r="Y372" s="42">
        <v>5871847.12</v>
      </c>
      <c r="Z372" s="42"/>
      <c r="AA372" s="42"/>
      <c r="AB372" s="42"/>
      <c r="AC372" s="42"/>
      <c r="AD372" s="42">
        <v>0</v>
      </c>
      <c r="AE372" s="42">
        <v>0</v>
      </c>
      <c r="AF372" s="19" t="s">
        <v>19</v>
      </c>
      <c r="AG372" s="19"/>
      <c r="AH372" s="42">
        <v>5871847.12</v>
      </c>
      <c r="AI372" s="42"/>
      <c r="AJ372" s="42"/>
      <c r="AK372" s="40">
        <f t="shared" si="32"/>
        <v>0</v>
      </c>
    </row>
    <row r="373" spans="1:37" s="99" customFormat="1" ht="42.75" customHeight="1">
      <c r="A373" s="18"/>
      <c r="B373" s="19" t="s">
        <v>143</v>
      </c>
      <c r="C373" s="151" t="s">
        <v>144</v>
      </c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3"/>
      <c r="X373" s="42">
        <v>1139009.52</v>
      </c>
      <c r="Y373" s="42">
        <v>1067516.91</v>
      </c>
      <c r="Z373" s="42">
        <v>1723095.92</v>
      </c>
      <c r="AA373" s="42">
        <v>1500211.85</v>
      </c>
      <c r="AB373" s="42">
        <v>1557179.2</v>
      </c>
      <c r="AC373" s="42">
        <v>1557179.2</v>
      </c>
      <c r="AD373" s="42">
        <v>0</v>
      </c>
      <c r="AE373" s="42">
        <v>0</v>
      </c>
      <c r="AF373" s="43"/>
      <c r="AG373" s="43"/>
      <c r="AH373" s="42">
        <v>1139009.52</v>
      </c>
      <c r="AI373" s="42">
        <v>1723095.92</v>
      </c>
      <c r="AJ373" s="42">
        <v>1500211.85</v>
      </c>
      <c r="AK373" s="44">
        <f t="shared" si="32"/>
        <v>1557179.2</v>
      </c>
    </row>
    <row r="374" spans="1:37" s="99" customFormat="1" ht="30.75" customHeight="1">
      <c r="A374" s="19" t="s">
        <v>491</v>
      </c>
      <c r="B374" s="19" t="s">
        <v>57</v>
      </c>
      <c r="C374" s="20" t="s">
        <v>507</v>
      </c>
      <c r="D374" s="21"/>
      <c r="E374" s="22"/>
      <c r="F374" s="22"/>
      <c r="G374" s="22"/>
      <c r="H374" s="23"/>
      <c r="I374" s="23"/>
      <c r="J374" s="23"/>
      <c r="K374" s="23"/>
      <c r="L374" s="23"/>
      <c r="M374" s="23"/>
      <c r="N374" s="23"/>
      <c r="O374" s="22"/>
      <c r="P374" s="24"/>
      <c r="Q374" s="25"/>
      <c r="R374" s="25"/>
      <c r="S374" s="25"/>
      <c r="T374" s="25"/>
      <c r="U374" s="25"/>
      <c r="V374" s="26"/>
      <c r="X374" s="42">
        <f aca="true" t="shared" si="34" ref="X374:AC374">SUM(X377:X381)</f>
        <v>1139009.52</v>
      </c>
      <c r="Y374" s="42">
        <f t="shared" si="34"/>
        <v>1067516.91</v>
      </c>
      <c r="Z374" s="42">
        <f t="shared" si="34"/>
        <v>1723095.92</v>
      </c>
      <c r="AA374" s="42">
        <f t="shared" si="34"/>
        <v>1500211.8499999999</v>
      </c>
      <c r="AB374" s="42">
        <f t="shared" si="34"/>
        <v>1557179.2</v>
      </c>
      <c r="AC374" s="42">
        <f t="shared" si="34"/>
        <v>1557179.2</v>
      </c>
      <c r="AD374" s="42">
        <v>0</v>
      </c>
      <c r="AE374" s="42">
        <v>0</v>
      </c>
      <c r="AF374" s="19"/>
      <c r="AG374" s="19"/>
      <c r="AH374" s="42">
        <f>SUM(AH377:AH381)</f>
        <v>1139009.52</v>
      </c>
      <c r="AI374" s="42">
        <f>SUM(AI377:AI381)</f>
        <v>1723095.92</v>
      </c>
      <c r="AJ374" s="42">
        <f>SUM(AJ377:AJ381)</f>
        <v>1500211.8499999999</v>
      </c>
      <c r="AK374" s="44">
        <f t="shared" si="32"/>
        <v>1557179.2</v>
      </c>
    </row>
    <row r="375" spans="1:37" s="99" customFormat="1" ht="55.5" customHeight="1">
      <c r="A375" s="154"/>
      <c r="B375" s="155"/>
      <c r="C375" s="29"/>
      <c r="D375" s="30" t="s">
        <v>59</v>
      </c>
      <c r="E375" s="30" t="s">
        <v>60</v>
      </c>
      <c r="F375" s="30" t="s">
        <v>61</v>
      </c>
      <c r="G375" s="30" t="s">
        <v>62</v>
      </c>
      <c r="H375" s="30"/>
      <c r="I375" s="30" t="s">
        <v>19</v>
      </c>
      <c r="J375" s="30" t="s">
        <v>63</v>
      </c>
      <c r="K375" s="30"/>
      <c r="L375" s="30" t="s">
        <v>17</v>
      </c>
      <c r="M375" s="30" t="s">
        <v>22</v>
      </c>
      <c r="N375" s="30"/>
      <c r="O375" s="30" t="s">
        <v>64</v>
      </c>
      <c r="P375" s="30" t="s">
        <v>65</v>
      </c>
      <c r="Q375" s="31"/>
      <c r="R375" s="32"/>
      <c r="S375" s="32"/>
      <c r="T375" s="32"/>
      <c r="U375" s="32"/>
      <c r="V375" s="32"/>
      <c r="X375" s="45">
        <v>0</v>
      </c>
      <c r="Y375" s="46"/>
      <c r="Z375" s="46"/>
      <c r="AA375" s="46"/>
      <c r="AB375" s="46"/>
      <c r="AC375" s="46"/>
      <c r="AD375" s="46"/>
      <c r="AE375" s="47"/>
      <c r="AF375" s="48"/>
      <c r="AG375" s="48"/>
      <c r="AH375" s="45">
        <v>0</v>
      </c>
      <c r="AI375" s="46"/>
      <c r="AJ375" s="46"/>
      <c r="AK375" s="44">
        <f t="shared" si="32"/>
        <v>0</v>
      </c>
    </row>
    <row r="376" spans="1:37" s="99" customFormat="1" ht="98.25" customHeight="1">
      <c r="A376" s="156"/>
      <c r="B376" s="157"/>
      <c r="C376" s="29"/>
      <c r="D376" s="30" t="s">
        <v>66</v>
      </c>
      <c r="E376" s="30" t="s">
        <v>67</v>
      </c>
      <c r="F376" s="30" t="s">
        <v>68</v>
      </c>
      <c r="G376" s="30" t="s">
        <v>69</v>
      </c>
      <c r="H376" s="30" t="s">
        <v>70</v>
      </c>
      <c r="I376" s="30"/>
      <c r="J376" s="30"/>
      <c r="K376" s="30"/>
      <c r="L376" s="30"/>
      <c r="M376" s="30"/>
      <c r="N376" s="30"/>
      <c r="O376" s="30" t="s">
        <v>71</v>
      </c>
      <c r="P376" s="30" t="s">
        <v>492</v>
      </c>
      <c r="Q376" s="31"/>
      <c r="R376" s="32"/>
      <c r="S376" s="32"/>
      <c r="T376" s="32"/>
      <c r="U376" s="32"/>
      <c r="V376" s="32"/>
      <c r="X376" s="45">
        <v>0</v>
      </c>
      <c r="Y376" s="46"/>
      <c r="Z376" s="46"/>
      <c r="AA376" s="46"/>
      <c r="AB376" s="46"/>
      <c r="AC376" s="46"/>
      <c r="AD376" s="46"/>
      <c r="AE376" s="47"/>
      <c r="AF376" s="48"/>
      <c r="AG376" s="48"/>
      <c r="AH376" s="45">
        <v>0</v>
      </c>
      <c r="AI376" s="46"/>
      <c r="AJ376" s="46"/>
      <c r="AK376" s="44">
        <f t="shared" si="32"/>
        <v>0</v>
      </c>
    </row>
    <row r="377" spans="1:37" s="99" customFormat="1" ht="18" customHeight="1">
      <c r="A377" s="156"/>
      <c r="B377" s="157"/>
      <c r="C377" s="138" t="s">
        <v>430</v>
      </c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40"/>
      <c r="Q377" s="30" t="s">
        <v>79</v>
      </c>
      <c r="R377" s="30" t="s">
        <v>73</v>
      </c>
      <c r="S377" s="30" t="s">
        <v>508</v>
      </c>
      <c r="T377" s="30" t="s">
        <v>429</v>
      </c>
      <c r="U377" s="30"/>
      <c r="V377" s="30"/>
      <c r="X377" s="42"/>
      <c r="Y377" s="42"/>
      <c r="Z377" s="42">
        <v>150000</v>
      </c>
      <c r="AA377" s="42">
        <v>150000</v>
      </c>
      <c r="AB377" s="42">
        <v>150000</v>
      </c>
      <c r="AC377" s="42">
        <v>150000</v>
      </c>
      <c r="AD377" s="42">
        <v>0</v>
      </c>
      <c r="AE377" s="42">
        <v>0</v>
      </c>
      <c r="AF377" s="19" t="s">
        <v>19</v>
      </c>
      <c r="AG377" s="19"/>
      <c r="AH377" s="42"/>
      <c r="AI377" s="42">
        <v>150000</v>
      </c>
      <c r="AJ377" s="42">
        <v>150000</v>
      </c>
      <c r="AK377" s="44">
        <f t="shared" si="32"/>
        <v>150000</v>
      </c>
    </row>
    <row r="378" spans="1:37" s="99" customFormat="1" ht="12.75">
      <c r="A378" s="156"/>
      <c r="B378" s="157"/>
      <c r="C378" s="138" t="s">
        <v>72</v>
      </c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40"/>
      <c r="Q378" s="30" t="s">
        <v>79</v>
      </c>
      <c r="R378" s="30" t="s">
        <v>73</v>
      </c>
      <c r="S378" s="30" t="s">
        <v>508</v>
      </c>
      <c r="T378" s="30" t="s">
        <v>76</v>
      </c>
      <c r="U378" s="30"/>
      <c r="V378" s="30"/>
      <c r="X378" s="42">
        <f>70000</f>
        <v>70000</v>
      </c>
      <c r="Y378" s="42">
        <f>70000</f>
        <v>70000</v>
      </c>
      <c r="Z378" s="42"/>
      <c r="AA378" s="42"/>
      <c r="AB378" s="42"/>
      <c r="AC378" s="42"/>
      <c r="AD378" s="42"/>
      <c r="AE378" s="42"/>
      <c r="AF378" s="19"/>
      <c r="AG378" s="19"/>
      <c r="AH378" s="42">
        <v>70000</v>
      </c>
      <c r="AI378" s="42"/>
      <c r="AJ378" s="42"/>
      <c r="AK378" s="44">
        <f t="shared" si="32"/>
        <v>0</v>
      </c>
    </row>
    <row r="379" spans="1:37" s="99" customFormat="1" ht="16.5" customHeight="1">
      <c r="A379" s="156"/>
      <c r="B379" s="157"/>
      <c r="C379" s="138" t="s">
        <v>72</v>
      </c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40"/>
      <c r="Q379" s="30" t="s">
        <v>79</v>
      </c>
      <c r="R379" s="30" t="s">
        <v>73</v>
      </c>
      <c r="S379" s="30" t="s">
        <v>509</v>
      </c>
      <c r="T379" s="30" t="s">
        <v>76</v>
      </c>
      <c r="U379" s="30"/>
      <c r="V379" s="30"/>
      <c r="X379" s="42">
        <v>454588.31</v>
      </c>
      <c r="Y379" s="42">
        <v>385809.2</v>
      </c>
      <c r="Z379" s="42">
        <v>1000000</v>
      </c>
      <c r="AA379" s="42">
        <v>1000000</v>
      </c>
      <c r="AB379" s="42">
        <v>1000000</v>
      </c>
      <c r="AC379" s="42">
        <v>1000000</v>
      </c>
      <c r="AD379" s="42">
        <v>0</v>
      </c>
      <c r="AE379" s="42">
        <v>0</v>
      </c>
      <c r="AF379" s="19" t="s">
        <v>19</v>
      </c>
      <c r="AG379" s="19"/>
      <c r="AH379" s="42">
        <v>454588.31</v>
      </c>
      <c r="AI379" s="42">
        <v>1000000</v>
      </c>
      <c r="AJ379" s="42">
        <v>1000000</v>
      </c>
      <c r="AK379" s="44">
        <f t="shared" si="32"/>
        <v>1000000</v>
      </c>
    </row>
    <row r="380" spans="1:37" s="99" customFormat="1" ht="12.75">
      <c r="A380" s="156"/>
      <c r="B380" s="157"/>
      <c r="C380" s="138" t="s">
        <v>72</v>
      </c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40"/>
      <c r="Q380" s="30" t="s">
        <v>79</v>
      </c>
      <c r="R380" s="30" t="s">
        <v>73</v>
      </c>
      <c r="S380" s="30" t="s">
        <v>510</v>
      </c>
      <c r="T380" s="30" t="s">
        <v>76</v>
      </c>
      <c r="U380" s="30"/>
      <c r="V380" s="30"/>
      <c r="X380" s="42">
        <v>95732.3</v>
      </c>
      <c r="Y380" s="42">
        <v>95732.3</v>
      </c>
      <c r="Z380" s="42">
        <v>107179.2</v>
      </c>
      <c r="AA380" s="42">
        <v>107179.2</v>
      </c>
      <c r="AB380" s="42">
        <v>107179.2</v>
      </c>
      <c r="AC380" s="42">
        <v>107179.2</v>
      </c>
      <c r="AD380" s="42">
        <v>0</v>
      </c>
      <c r="AE380" s="42">
        <v>0</v>
      </c>
      <c r="AF380" s="19" t="s">
        <v>19</v>
      </c>
      <c r="AG380" s="19"/>
      <c r="AH380" s="42">
        <v>95732.3</v>
      </c>
      <c r="AI380" s="42">
        <v>107179.2</v>
      </c>
      <c r="AJ380" s="42">
        <v>107179.2</v>
      </c>
      <c r="AK380" s="44">
        <f t="shared" si="32"/>
        <v>107179.2</v>
      </c>
    </row>
    <row r="381" spans="1:37" s="99" customFormat="1" ht="28.5" customHeight="1">
      <c r="A381" s="158"/>
      <c r="B381" s="159"/>
      <c r="C381" s="138" t="s">
        <v>497</v>
      </c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40"/>
      <c r="Q381" s="30" t="s">
        <v>79</v>
      </c>
      <c r="R381" s="30" t="s">
        <v>73</v>
      </c>
      <c r="S381" s="30" t="s">
        <v>511</v>
      </c>
      <c r="T381" s="30" t="s">
        <v>499</v>
      </c>
      <c r="U381" s="30"/>
      <c r="V381" s="30"/>
      <c r="X381" s="42">
        <v>518688.91</v>
      </c>
      <c r="Y381" s="42">
        <v>515975.41</v>
      </c>
      <c r="Z381" s="42">
        <v>465916.72</v>
      </c>
      <c r="AA381" s="42">
        <v>243032.65</v>
      </c>
      <c r="AB381" s="42">
        <v>300000</v>
      </c>
      <c r="AC381" s="42">
        <v>300000</v>
      </c>
      <c r="AD381" s="42">
        <v>0</v>
      </c>
      <c r="AE381" s="42">
        <v>0</v>
      </c>
      <c r="AF381" s="19" t="s">
        <v>19</v>
      </c>
      <c r="AG381" s="19"/>
      <c r="AH381" s="42">
        <v>518688.91</v>
      </c>
      <c r="AI381" s="42">
        <v>465916.72</v>
      </c>
      <c r="AJ381" s="42">
        <v>243032.65</v>
      </c>
      <c r="AK381" s="44">
        <f t="shared" si="32"/>
        <v>300000</v>
      </c>
    </row>
    <row r="382" spans="1:37" s="99" customFormat="1" ht="21.75" customHeight="1">
      <c r="A382" s="18"/>
      <c r="B382" s="19" t="s">
        <v>512</v>
      </c>
      <c r="C382" s="148" t="s">
        <v>513</v>
      </c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50"/>
      <c r="X382" s="42">
        <v>3828697.38</v>
      </c>
      <c r="Y382" s="42">
        <v>3440293.13</v>
      </c>
      <c r="Z382" s="42">
        <v>3514208.08</v>
      </c>
      <c r="AA382" s="42">
        <v>3514208.08</v>
      </c>
      <c r="AB382" s="42">
        <v>3514208.08</v>
      </c>
      <c r="AC382" s="42">
        <v>3514208.08</v>
      </c>
      <c r="AD382" s="42">
        <v>0</v>
      </c>
      <c r="AE382" s="42">
        <v>0</v>
      </c>
      <c r="AF382" s="43"/>
      <c r="AG382" s="43"/>
      <c r="AH382" s="42">
        <v>3828697.38</v>
      </c>
      <c r="AI382" s="42">
        <v>3514208.08</v>
      </c>
      <c r="AJ382" s="42">
        <v>3514208.08</v>
      </c>
      <c r="AK382" s="44">
        <f t="shared" si="32"/>
        <v>3514208.08</v>
      </c>
    </row>
    <row r="383" spans="1:37" s="99" customFormat="1" ht="28.5" customHeight="1">
      <c r="A383" s="19" t="s">
        <v>491</v>
      </c>
      <c r="B383" s="19" t="s">
        <v>57</v>
      </c>
      <c r="C383" s="20" t="s">
        <v>514</v>
      </c>
      <c r="D383" s="21"/>
      <c r="E383" s="22"/>
      <c r="F383" s="22"/>
      <c r="G383" s="22"/>
      <c r="H383" s="23"/>
      <c r="I383" s="23"/>
      <c r="J383" s="23"/>
      <c r="K383" s="23"/>
      <c r="L383" s="23"/>
      <c r="M383" s="23"/>
      <c r="N383" s="23"/>
      <c r="O383" s="22"/>
      <c r="P383" s="24"/>
      <c r="Q383" s="25"/>
      <c r="R383" s="25"/>
      <c r="S383" s="25"/>
      <c r="T383" s="25"/>
      <c r="U383" s="25"/>
      <c r="V383" s="26"/>
      <c r="X383" s="42">
        <f aca="true" t="shared" si="35" ref="X383:AC383">SUM(X388:X389)</f>
        <v>3828697.38</v>
      </c>
      <c r="Y383" s="42">
        <f t="shared" si="35"/>
        <v>3440293.13</v>
      </c>
      <c r="Z383" s="42">
        <f t="shared" si="35"/>
        <v>3514208.08</v>
      </c>
      <c r="AA383" s="42">
        <f t="shared" si="35"/>
        <v>3514208.08</v>
      </c>
      <c r="AB383" s="42">
        <f t="shared" si="35"/>
        <v>3514208.08</v>
      </c>
      <c r="AC383" s="42">
        <f t="shared" si="35"/>
        <v>3514208.08</v>
      </c>
      <c r="AD383" s="42">
        <v>0</v>
      </c>
      <c r="AE383" s="42">
        <v>0</v>
      </c>
      <c r="AF383" s="19"/>
      <c r="AG383" s="19"/>
      <c r="AH383" s="42">
        <f>SUM(AH388:AH389)</f>
        <v>3828697.38</v>
      </c>
      <c r="AI383" s="42">
        <f>SUM(AI388:AI389)</f>
        <v>3514208.08</v>
      </c>
      <c r="AJ383" s="42">
        <f>SUM(AJ388:AJ389)</f>
        <v>3514208.08</v>
      </c>
      <c r="AK383" s="44">
        <f t="shared" si="32"/>
        <v>3514208.08</v>
      </c>
    </row>
    <row r="384" spans="1:37" s="99" customFormat="1" ht="52.5" customHeight="1">
      <c r="A384" s="154"/>
      <c r="B384" s="155"/>
      <c r="C384" s="29"/>
      <c r="D384" s="30" t="s">
        <v>59</v>
      </c>
      <c r="E384" s="30" t="s">
        <v>60</v>
      </c>
      <c r="F384" s="30" t="s">
        <v>61</v>
      </c>
      <c r="G384" s="30" t="s">
        <v>62</v>
      </c>
      <c r="H384" s="30"/>
      <c r="I384" s="30" t="s">
        <v>19</v>
      </c>
      <c r="J384" s="30" t="s">
        <v>63</v>
      </c>
      <c r="K384" s="30"/>
      <c r="L384" s="30" t="s">
        <v>17</v>
      </c>
      <c r="M384" s="30" t="s">
        <v>23</v>
      </c>
      <c r="N384" s="30"/>
      <c r="O384" s="30" t="s">
        <v>64</v>
      </c>
      <c r="P384" s="30" t="s">
        <v>65</v>
      </c>
      <c r="Q384" s="31"/>
      <c r="R384" s="32"/>
      <c r="S384" s="32"/>
      <c r="T384" s="32"/>
      <c r="U384" s="32"/>
      <c r="V384" s="32"/>
      <c r="X384" s="45">
        <v>0</v>
      </c>
      <c r="Y384" s="46"/>
      <c r="Z384" s="46"/>
      <c r="AA384" s="46"/>
      <c r="AB384" s="46"/>
      <c r="AC384" s="46"/>
      <c r="AD384" s="46"/>
      <c r="AE384" s="47"/>
      <c r="AF384" s="48"/>
      <c r="AG384" s="48"/>
      <c r="AH384" s="45">
        <v>0</v>
      </c>
      <c r="AI384" s="46"/>
      <c r="AJ384" s="46"/>
      <c r="AK384" s="40">
        <f t="shared" si="32"/>
        <v>0</v>
      </c>
    </row>
    <row r="385" spans="1:37" s="99" customFormat="1" ht="45" customHeight="1">
      <c r="A385" s="156"/>
      <c r="B385" s="157"/>
      <c r="C385" s="29"/>
      <c r="D385" s="30" t="s">
        <v>210</v>
      </c>
      <c r="E385" s="30" t="s">
        <v>515</v>
      </c>
      <c r="F385" s="30" t="s">
        <v>516</v>
      </c>
      <c r="G385" s="30" t="s">
        <v>517</v>
      </c>
      <c r="H385" s="30"/>
      <c r="I385" s="30"/>
      <c r="J385" s="30" t="s">
        <v>26</v>
      </c>
      <c r="K385" s="30"/>
      <c r="L385" s="30"/>
      <c r="M385" s="30"/>
      <c r="N385" s="30"/>
      <c r="O385" s="30" t="s">
        <v>518</v>
      </c>
      <c r="P385" s="30" t="s">
        <v>65</v>
      </c>
      <c r="Q385" s="31"/>
      <c r="R385" s="32"/>
      <c r="S385" s="32"/>
      <c r="T385" s="32"/>
      <c r="U385" s="32"/>
      <c r="V385" s="32"/>
      <c r="X385" s="45">
        <v>0</v>
      </c>
      <c r="Y385" s="46"/>
      <c r="Z385" s="46"/>
      <c r="AA385" s="46"/>
      <c r="AB385" s="46"/>
      <c r="AC385" s="46"/>
      <c r="AD385" s="46"/>
      <c r="AE385" s="47"/>
      <c r="AF385" s="48"/>
      <c r="AG385" s="48"/>
      <c r="AH385" s="45">
        <v>0</v>
      </c>
      <c r="AI385" s="46"/>
      <c r="AJ385" s="46"/>
      <c r="AK385" s="40">
        <f t="shared" si="32"/>
        <v>0</v>
      </c>
    </row>
    <row r="386" spans="1:37" s="99" customFormat="1" ht="111.75" customHeight="1">
      <c r="A386" s="156"/>
      <c r="B386" s="157"/>
      <c r="C386" s="29"/>
      <c r="D386" s="30" t="s">
        <v>66</v>
      </c>
      <c r="E386" s="30" t="s">
        <v>519</v>
      </c>
      <c r="F386" s="30" t="s">
        <v>520</v>
      </c>
      <c r="G386" s="30" t="s">
        <v>521</v>
      </c>
      <c r="H386" s="30" t="s">
        <v>70</v>
      </c>
      <c r="I386" s="30"/>
      <c r="J386" s="30"/>
      <c r="K386" s="30"/>
      <c r="L386" s="30"/>
      <c r="M386" s="30"/>
      <c r="N386" s="30"/>
      <c r="O386" s="30" t="s">
        <v>519</v>
      </c>
      <c r="P386" s="30" t="s">
        <v>65</v>
      </c>
      <c r="Q386" s="31"/>
      <c r="R386" s="32"/>
      <c r="S386" s="32"/>
      <c r="T386" s="32"/>
      <c r="U386" s="32"/>
      <c r="V386" s="32"/>
      <c r="X386" s="45">
        <v>0</v>
      </c>
      <c r="Y386" s="46"/>
      <c r="Z386" s="46"/>
      <c r="AA386" s="46"/>
      <c r="AB386" s="46"/>
      <c r="AC386" s="46"/>
      <c r="AD386" s="46"/>
      <c r="AE386" s="47"/>
      <c r="AF386" s="48"/>
      <c r="AG386" s="48"/>
      <c r="AH386" s="45">
        <v>0</v>
      </c>
      <c r="AI386" s="46"/>
      <c r="AJ386" s="46"/>
      <c r="AK386" s="40">
        <f t="shared" si="32"/>
        <v>0</v>
      </c>
    </row>
    <row r="387" spans="1:37" s="99" customFormat="1" ht="100.5" customHeight="1">
      <c r="A387" s="156"/>
      <c r="B387" s="157"/>
      <c r="C387" s="29"/>
      <c r="D387" s="30" t="s">
        <v>66</v>
      </c>
      <c r="E387" s="30" t="s">
        <v>67</v>
      </c>
      <c r="F387" s="30" t="s">
        <v>68</v>
      </c>
      <c r="G387" s="30" t="s">
        <v>69</v>
      </c>
      <c r="H387" s="30" t="s">
        <v>70</v>
      </c>
      <c r="I387" s="30"/>
      <c r="J387" s="30"/>
      <c r="K387" s="30"/>
      <c r="L387" s="30"/>
      <c r="M387" s="30"/>
      <c r="N387" s="30"/>
      <c r="O387" s="30" t="s">
        <v>71</v>
      </c>
      <c r="P387" s="30" t="s">
        <v>492</v>
      </c>
      <c r="Q387" s="31"/>
      <c r="R387" s="32"/>
      <c r="S387" s="32"/>
      <c r="T387" s="32"/>
      <c r="U387" s="32"/>
      <c r="V387" s="32"/>
      <c r="X387" s="45">
        <v>0</v>
      </c>
      <c r="Y387" s="46"/>
      <c r="Z387" s="46"/>
      <c r="AA387" s="46"/>
      <c r="AB387" s="46"/>
      <c r="AC387" s="46"/>
      <c r="AD387" s="46"/>
      <c r="AE387" s="47"/>
      <c r="AF387" s="48"/>
      <c r="AG387" s="48"/>
      <c r="AH387" s="45">
        <v>0</v>
      </c>
      <c r="AI387" s="46"/>
      <c r="AJ387" s="46"/>
      <c r="AK387" s="40">
        <f t="shared" si="32"/>
        <v>0</v>
      </c>
    </row>
    <row r="388" spans="1:37" s="99" customFormat="1" ht="12.75">
      <c r="A388" s="156"/>
      <c r="B388" s="157"/>
      <c r="C388" s="138" t="s">
        <v>72</v>
      </c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40"/>
      <c r="Q388" s="30" t="s">
        <v>122</v>
      </c>
      <c r="R388" s="30" t="s">
        <v>220</v>
      </c>
      <c r="S388" s="30" t="s">
        <v>522</v>
      </c>
      <c r="T388" s="30" t="s">
        <v>76</v>
      </c>
      <c r="U388" s="30"/>
      <c r="V388" s="30"/>
      <c r="X388" s="42">
        <v>314489.3</v>
      </c>
      <c r="Y388" s="42">
        <v>314489.3</v>
      </c>
      <c r="Z388" s="42"/>
      <c r="AA388" s="42"/>
      <c r="AB388" s="42"/>
      <c r="AC388" s="42"/>
      <c r="AD388" s="42">
        <v>0</v>
      </c>
      <c r="AE388" s="42">
        <v>0</v>
      </c>
      <c r="AF388" s="19" t="s">
        <v>19</v>
      </c>
      <c r="AG388" s="19"/>
      <c r="AH388" s="42">
        <v>314489.3</v>
      </c>
      <c r="AI388" s="42"/>
      <c r="AJ388" s="42"/>
      <c r="AK388" s="40">
        <f t="shared" si="32"/>
        <v>0</v>
      </c>
    </row>
    <row r="389" spans="1:37" s="99" customFormat="1" ht="12.75">
      <c r="A389" s="158"/>
      <c r="B389" s="159"/>
      <c r="C389" s="138" t="s">
        <v>72</v>
      </c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40"/>
      <c r="Q389" s="30" t="s">
        <v>122</v>
      </c>
      <c r="R389" s="30" t="s">
        <v>220</v>
      </c>
      <c r="S389" s="30" t="s">
        <v>523</v>
      </c>
      <c r="T389" s="30" t="s">
        <v>76</v>
      </c>
      <c r="U389" s="30"/>
      <c r="V389" s="30"/>
      <c r="X389" s="42">
        <v>3514208.08</v>
      </c>
      <c r="Y389" s="42">
        <v>3125803.83</v>
      </c>
      <c r="Z389" s="42">
        <v>3514208.08</v>
      </c>
      <c r="AA389" s="42">
        <v>3514208.08</v>
      </c>
      <c r="AB389" s="42">
        <v>3514208.08</v>
      </c>
      <c r="AC389" s="42">
        <v>3514208.08</v>
      </c>
      <c r="AD389" s="42">
        <v>0</v>
      </c>
      <c r="AE389" s="42">
        <v>0</v>
      </c>
      <c r="AF389" s="19" t="s">
        <v>19</v>
      </c>
      <c r="AG389" s="19"/>
      <c r="AH389" s="42">
        <v>3514208.08</v>
      </c>
      <c r="AI389" s="42">
        <v>3514208.08</v>
      </c>
      <c r="AJ389" s="42">
        <v>3514208.08</v>
      </c>
      <c r="AK389" s="44">
        <f t="shared" si="32"/>
        <v>3514208.08</v>
      </c>
    </row>
    <row r="390" spans="1:37" s="99" customFormat="1" ht="35.25" customHeight="1">
      <c r="A390" s="18"/>
      <c r="B390" s="19" t="s">
        <v>280</v>
      </c>
      <c r="C390" s="151" t="s">
        <v>281</v>
      </c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3"/>
      <c r="X390" s="42">
        <v>746098</v>
      </c>
      <c r="Y390" s="42">
        <v>746098</v>
      </c>
      <c r="Z390" s="42">
        <v>698202.46</v>
      </c>
      <c r="AA390" s="42">
        <v>485676</v>
      </c>
      <c r="AB390" s="42">
        <v>485676</v>
      </c>
      <c r="AC390" s="42">
        <v>485676</v>
      </c>
      <c r="AD390" s="42">
        <v>0</v>
      </c>
      <c r="AE390" s="42">
        <v>0</v>
      </c>
      <c r="AF390" s="43"/>
      <c r="AG390" s="43"/>
      <c r="AH390" s="42">
        <v>746098</v>
      </c>
      <c r="AI390" s="42">
        <v>698202.46</v>
      </c>
      <c r="AJ390" s="42">
        <v>485676</v>
      </c>
      <c r="AK390" s="44">
        <f t="shared" si="32"/>
        <v>485676</v>
      </c>
    </row>
    <row r="391" spans="1:37" s="99" customFormat="1" ht="33.75" customHeight="1">
      <c r="A391" s="19" t="s">
        <v>491</v>
      </c>
      <c r="B391" s="19" t="s">
        <v>57</v>
      </c>
      <c r="C391" s="20" t="s">
        <v>300</v>
      </c>
      <c r="D391" s="21"/>
      <c r="E391" s="22"/>
      <c r="F391" s="22"/>
      <c r="G391" s="22"/>
      <c r="H391" s="23"/>
      <c r="I391" s="23"/>
      <c r="J391" s="23"/>
      <c r="K391" s="23"/>
      <c r="L391" s="23"/>
      <c r="M391" s="23"/>
      <c r="N391" s="23"/>
      <c r="O391" s="22"/>
      <c r="P391" s="24"/>
      <c r="Q391" s="25"/>
      <c r="R391" s="25"/>
      <c r="S391" s="25"/>
      <c r="T391" s="25"/>
      <c r="U391" s="25"/>
      <c r="V391" s="26"/>
      <c r="X391" s="42">
        <f aca="true" t="shared" si="36" ref="X391:AC391">SUM(X395:X397)</f>
        <v>746098</v>
      </c>
      <c r="Y391" s="42">
        <f t="shared" si="36"/>
        <v>746098</v>
      </c>
      <c r="Z391" s="42">
        <f t="shared" si="36"/>
        <v>698202.46</v>
      </c>
      <c r="AA391" s="42">
        <f t="shared" si="36"/>
        <v>485676</v>
      </c>
      <c r="AB391" s="42">
        <f t="shared" si="36"/>
        <v>485676</v>
      </c>
      <c r="AC391" s="42">
        <f t="shared" si="36"/>
        <v>485676</v>
      </c>
      <c r="AD391" s="42">
        <v>0</v>
      </c>
      <c r="AE391" s="42">
        <v>0</v>
      </c>
      <c r="AF391" s="19"/>
      <c r="AG391" s="19"/>
      <c r="AH391" s="42">
        <f>SUM(AH395:AH397)</f>
        <v>746098</v>
      </c>
      <c r="AI391" s="42">
        <f>SUM(AI395:AI397)</f>
        <v>698202.46</v>
      </c>
      <c r="AJ391" s="42">
        <f>SUM(AJ395:AJ397)</f>
        <v>485676</v>
      </c>
      <c r="AK391" s="44">
        <f t="shared" si="32"/>
        <v>485676</v>
      </c>
    </row>
    <row r="392" spans="1:37" s="99" customFormat="1" ht="55.5" customHeight="1">
      <c r="A392" s="154"/>
      <c r="B392" s="155"/>
      <c r="C392" s="29"/>
      <c r="D392" s="30" t="s">
        <v>59</v>
      </c>
      <c r="E392" s="30" t="s">
        <v>60</v>
      </c>
      <c r="F392" s="30" t="s">
        <v>61</v>
      </c>
      <c r="G392" s="30" t="s">
        <v>62</v>
      </c>
      <c r="H392" s="30"/>
      <c r="I392" s="30" t="s">
        <v>19</v>
      </c>
      <c r="J392" s="30" t="s">
        <v>63</v>
      </c>
      <c r="K392" s="30"/>
      <c r="L392" s="30" t="s">
        <v>17</v>
      </c>
      <c r="M392" s="30" t="s">
        <v>203</v>
      </c>
      <c r="N392" s="30"/>
      <c r="O392" s="30" t="s">
        <v>64</v>
      </c>
      <c r="P392" s="30" t="s">
        <v>65</v>
      </c>
      <c r="Q392" s="31"/>
      <c r="R392" s="32"/>
      <c r="S392" s="32"/>
      <c r="T392" s="32"/>
      <c r="U392" s="32"/>
      <c r="V392" s="32"/>
      <c r="X392" s="45">
        <v>0</v>
      </c>
      <c r="Y392" s="46"/>
      <c r="Z392" s="46"/>
      <c r="AA392" s="46"/>
      <c r="AB392" s="46"/>
      <c r="AC392" s="46"/>
      <c r="AD392" s="46"/>
      <c r="AE392" s="47"/>
      <c r="AF392" s="48"/>
      <c r="AG392" s="48"/>
      <c r="AH392" s="45">
        <v>0</v>
      </c>
      <c r="AI392" s="46"/>
      <c r="AJ392" s="46"/>
      <c r="AK392" s="40">
        <f t="shared" si="32"/>
        <v>0</v>
      </c>
    </row>
    <row r="393" spans="1:37" s="99" customFormat="1" ht="57.75" customHeight="1">
      <c r="A393" s="156"/>
      <c r="B393" s="157"/>
      <c r="C393" s="29"/>
      <c r="D393" s="30" t="s">
        <v>66</v>
      </c>
      <c r="E393" s="30" t="s">
        <v>301</v>
      </c>
      <c r="F393" s="30" t="s">
        <v>302</v>
      </c>
      <c r="G393" s="30" t="s">
        <v>303</v>
      </c>
      <c r="H393" s="30" t="s">
        <v>70</v>
      </c>
      <c r="I393" s="30"/>
      <c r="J393" s="30"/>
      <c r="K393" s="30"/>
      <c r="L393" s="30"/>
      <c r="M393" s="30"/>
      <c r="N393" s="30"/>
      <c r="O393" s="30" t="s">
        <v>301</v>
      </c>
      <c r="P393" s="30" t="s">
        <v>65</v>
      </c>
      <c r="Q393" s="31"/>
      <c r="R393" s="32"/>
      <c r="S393" s="32"/>
      <c r="T393" s="32"/>
      <c r="U393" s="32"/>
      <c r="V393" s="32"/>
      <c r="X393" s="45">
        <v>0</v>
      </c>
      <c r="Y393" s="46"/>
      <c r="Z393" s="46"/>
      <c r="AA393" s="46"/>
      <c r="AB393" s="46"/>
      <c r="AC393" s="46"/>
      <c r="AD393" s="46"/>
      <c r="AE393" s="47"/>
      <c r="AF393" s="48"/>
      <c r="AG393" s="48"/>
      <c r="AH393" s="45">
        <v>0</v>
      </c>
      <c r="AI393" s="46"/>
      <c r="AJ393" s="46"/>
      <c r="AK393" s="40">
        <f t="shared" si="32"/>
        <v>0</v>
      </c>
    </row>
    <row r="394" spans="1:37" s="99" customFormat="1" ht="100.5" customHeight="1">
      <c r="A394" s="156"/>
      <c r="B394" s="157"/>
      <c r="C394" s="29"/>
      <c r="D394" s="30" t="s">
        <v>66</v>
      </c>
      <c r="E394" s="30" t="s">
        <v>67</v>
      </c>
      <c r="F394" s="30" t="s">
        <v>68</v>
      </c>
      <c r="G394" s="30" t="s">
        <v>69</v>
      </c>
      <c r="H394" s="30" t="s">
        <v>70</v>
      </c>
      <c r="I394" s="30"/>
      <c r="J394" s="30"/>
      <c r="K394" s="30"/>
      <c r="L394" s="30"/>
      <c r="M394" s="30"/>
      <c r="N394" s="30"/>
      <c r="O394" s="30" t="s">
        <v>71</v>
      </c>
      <c r="P394" s="30" t="s">
        <v>492</v>
      </c>
      <c r="Q394" s="31"/>
      <c r="R394" s="32"/>
      <c r="S394" s="32"/>
      <c r="T394" s="32"/>
      <c r="U394" s="32"/>
      <c r="V394" s="32"/>
      <c r="X394" s="45">
        <v>0</v>
      </c>
      <c r="Y394" s="46"/>
      <c r="Z394" s="46"/>
      <c r="AA394" s="46"/>
      <c r="AB394" s="46"/>
      <c r="AC394" s="46"/>
      <c r="AD394" s="46"/>
      <c r="AE394" s="47"/>
      <c r="AF394" s="48"/>
      <c r="AG394" s="48"/>
      <c r="AH394" s="45">
        <v>0</v>
      </c>
      <c r="AI394" s="46"/>
      <c r="AJ394" s="46"/>
      <c r="AK394" s="40">
        <f t="shared" si="32"/>
        <v>0</v>
      </c>
    </row>
    <row r="395" spans="1:37" s="99" customFormat="1" ht="12.75">
      <c r="A395" s="156"/>
      <c r="B395" s="157"/>
      <c r="C395" s="138" t="s">
        <v>72</v>
      </c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40"/>
      <c r="Q395" s="30" t="s">
        <v>79</v>
      </c>
      <c r="R395" s="30" t="s">
        <v>159</v>
      </c>
      <c r="S395" s="30" t="s">
        <v>524</v>
      </c>
      <c r="T395" s="30" t="s">
        <v>76</v>
      </c>
      <c r="U395" s="30"/>
      <c r="V395" s="30"/>
      <c r="X395" s="42"/>
      <c r="Y395" s="42">
        <v>0</v>
      </c>
      <c r="Z395" s="42">
        <v>267399.46</v>
      </c>
      <c r="AA395" s="42">
        <v>254873</v>
      </c>
      <c r="AB395" s="42">
        <v>254873</v>
      </c>
      <c r="AC395" s="42">
        <v>254873</v>
      </c>
      <c r="AD395" s="42">
        <v>0</v>
      </c>
      <c r="AE395" s="42">
        <v>0</v>
      </c>
      <c r="AF395" s="19" t="s">
        <v>19</v>
      </c>
      <c r="AG395" s="19"/>
      <c r="AH395" s="42"/>
      <c r="AI395" s="42">
        <v>267399.46</v>
      </c>
      <c r="AJ395" s="42">
        <v>254873</v>
      </c>
      <c r="AK395" s="44">
        <f t="shared" si="32"/>
        <v>254873</v>
      </c>
    </row>
    <row r="396" spans="1:37" s="99" customFormat="1" ht="12.75">
      <c r="A396" s="156"/>
      <c r="B396" s="157"/>
      <c r="C396" s="138" t="s">
        <v>72</v>
      </c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40"/>
      <c r="Q396" s="30" t="s">
        <v>79</v>
      </c>
      <c r="R396" s="30" t="s">
        <v>159</v>
      </c>
      <c r="S396" s="30" t="s">
        <v>525</v>
      </c>
      <c r="T396" s="30" t="s">
        <v>76</v>
      </c>
      <c r="U396" s="30"/>
      <c r="V396" s="30"/>
      <c r="X396" s="42">
        <v>416378</v>
      </c>
      <c r="Y396" s="42">
        <v>416378</v>
      </c>
      <c r="Z396" s="42">
        <v>430803</v>
      </c>
      <c r="AA396" s="42">
        <v>230803</v>
      </c>
      <c r="AB396" s="42">
        <v>230803</v>
      </c>
      <c r="AC396" s="42">
        <v>230803</v>
      </c>
      <c r="AD396" s="42">
        <v>0</v>
      </c>
      <c r="AE396" s="42">
        <v>0</v>
      </c>
      <c r="AF396" s="19" t="s">
        <v>19</v>
      </c>
      <c r="AG396" s="19"/>
      <c r="AH396" s="42">
        <v>416378</v>
      </c>
      <c r="AI396" s="42">
        <v>430803</v>
      </c>
      <c r="AJ396" s="42">
        <v>230803</v>
      </c>
      <c r="AK396" s="44">
        <f t="shared" si="32"/>
        <v>230803</v>
      </c>
    </row>
    <row r="397" spans="1:37" s="99" customFormat="1" ht="28.5" customHeight="1">
      <c r="A397" s="158"/>
      <c r="B397" s="159"/>
      <c r="C397" s="138" t="s">
        <v>434</v>
      </c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40"/>
      <c r="Q397" s="30" t="s">
        <v>79</v>
      </c>
      <c r="R397" s="30" t="s">
        <v>159</v>
      </c>
      <c r="S397" s="30" t="s">
        <v>526</v>
      </c>
      <c r="T397" s="30" t="s">
        <v>433</v>
      </c>
      <c r="U397" s="30"/>
      <c r="V397" s="30"/>
      <c r="X397" s="42">
        <v>329720</v>
      </c>
      <c r="Y397" s="42">
        <v>329720</v>
      </c>
      <c r="Z397" s="42"/>
      <c r="AA397" s="42"/>
      <c r="AB397" s="42"/>
      <c r="AC397" s="42"/>
      <c r="AD397" s="42">
        <v>0</v>
      </c>
      <c r="AE397" s="42">
        <v>0</v>
      </c>
      <c r="AF397" s="19" t="s">
        <v>19</v>
      </c>
      <c r="AG397" s="19"/>
      <c r="AH397" s="42">
        <v>329720</v>
      </c>
      <c r="AI397" s="42"/>
      <c r="AJ397" s="42"/>
      <c r="AK397" s="44">
        <f t="shared" si="32"/>
        <v>0</v>
      </c>
    </row>
    <row r="398" spans="1:37" s="99" customFormat="1" ht="15" customHeight="1">
      <c r="A398" s="18"/>
      <c r="B398" s="19" t="s">
        <v>527</v>
      </c>
      <c r="C398" s="148" t="s">
        <v>528</v>
      </c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50"/>
      <c r="X398" s="42">
        <v>340000</v>
      </c>
      <c r="Y398" s="42">
        <v>270843.14</v>
      </c>
      <c r="Z398" s="42">
        <v>340000</v>
      </c>
      <c r="AA398" s="42">
        <v>340000</v>
      </c>
      <c r="AB398" s="42">
        <v>340000</v>
      </c>
      <c r="AC398" s="42">
        <v>340000</v>
      </c>
      <c r="AD398" s="42">
        <v>0</v>
      </c>
      <c r="AE398" s="42">
        <v>0</v>
      </c>
      <c r="AF398" s="43"/>
      <c r="AG398" s="43"/>
      <c r="AH398" s="42">
        <v>340000</v>
      </c>
      <c r="AI398" s="42">
        <v>340000</v>
      </c>
      <c r="AJ398" s="42">
        <v>340000</v>
      </c>
      <c r="AK398" s="44">
        <f t="shared" si="32"/>
        <v>340000</v>
      </c>
    </row>
    <row r="399" spans="1:37" s="99" customFormat="1" ht="80.25" customHeight="1">
      <c r="A399" s="19" t="s">
        <v>491</v>
      </c>
      <c r="B399" s="19" t="s">
        <v>57</v>
      </c>
      <c r="C399" s="20" t="s">
        <v>529</v>
      </c>
      <c r="D399" s="21"/>
      <c r="E399" s="22"/>
      <c r="F399" s="22"/>
      <c r="G399" s="22"/>
      <c r="H399" s="23"/>
      <c r="I399" s="23"/>
      <c r="J399" s="23"/>
      <c r="K399" s="23"/>
      <c r="L399" s="23"/>
      <c r="M399" s="23"/>
      <c r="N399" s="23"/>
      <c r="O399" s="22"/>
      <c r="P399" s="24"/>
      <c r="Q399" s="25"/>
      <c r="R399" s="25"/>
      <c r="S399" s="25"/>
      <c r="T399" s="25"/>
      <c r="U399" s="25"/>
      <c r="V399" s="26"/>
      <c r="X399" s="42">
        <v>340000</v>
      </c>
      <c r="Y399" s="42">
        <v>270843.14</v>
      </c>
      <c r="Z399" s="42">
        <f>SUM(Z403)</f>
        <v>340000</v>
      </c>
      <c r="AA399" s="42">
        <f>SUM(AA403)</f>
        <v>340000</v>
      </c>
      <c r="AB399" s="42">
        <f>SUM(AB403)</f>
        <v>340000</v>
      </c>
      <c r="AC399" s="42">
        <f>SUM(AC403)</f>
        <v>340000</v>
      </c>
      <c r="AD399" s="42">
        <v>0</v>
      </c>
      <c r="AE399" s="42">
        <v>0</v>
      </c>
      <c r="AF399" s="19"/>
      <c r="AG399" s="19"/>
      <c r="AH399" s="42">
        <v>340000</v>
      </c>
      <c r="AI399" s="42">
        <f>SUM(AI403)</f>
        <v>340000</v>
      </c>
      <c r="AJ399" s="42">
        <f>SUM(AJ403)</f>
        <v>340000</v>
      </c>
      <c r="AK399" s="44">
        <f t="shared" si="32"/>
        <v>340000</v>
      </c>
    </row>
    <row r="400" spans="1:37" s="99" customFormat="1" ht="32.25" customHeight="1">
      <c r="A400" s="27"/>
      <c r="B400" s="28"/>
      <c r="C400" s="29"/>
      <c r="D400" s="30" t="s">
        <v>59</v>
      </c>
      <c r="E400" s="30" t="s">
        <v>530</v>
      </c>
      <c r="F400" s="30" t="s">
        <v>531</v>
      </c>
      <c r="G400" s="30" t="s">
        <v>532</v>
      </c>
      <c r="H400" s="30"/>
      <c r="I400" s="30"/>
      <c r="J400" s="30" t="s">
        <v>21</v>
      </c>
      <c r="K400" s="30"/>
      <c r="L400" s="30"/>
      <c r="M400" s="30"/>
      <c r="N400" s="30" t="s">
        <v>20</v>
      </c>
      <c r="O400" s="30" t="s">
        <v>533</v>
      </c>
      <c r="P400" s="30" t="s">
        <v>65</v>
      </c>
      <c r="Q400" s="31"/>
      <c r="R400" s="32"/>
      <c r="S400" s="32"/>
      <c r="T400" s="32"/>
      <c r="U400" s="32"/>
      <c r="V400" s="32"/>
      <c r="X400" s="45">
        <v>0</v>
      </c>
      <c r="Y400" s="46"/>
      <c r="Z400" s="46"/>
      <c r="AA400" s="46"/>
      <c r="AB400" s="46"/>
      <c r="AC400" s="46"/>
      <c r="AD400" s="46"/>
      <c r="AE400" s="47"/>
      <c r="AF400" s="48"/>
      <c r="AG400" s="48"/>
      <c r="AH400" s="45">
        <v>0</v>
      </c>
      <c r="AI400" s="46"/>
      <c r="AJ400" s="46"/>
      <c r="AK400" s="44">
        <f t="shared" si="32"/>
        <v>0</v>
      </c>
    </row>
    <row r="401" spans="1:37" s="99" customFormat="1" ht="57" customHeight="1">
      <c r="A401" s="27"/>
      <c r="B401" s="28"/>
      <c r="C401" s="29"/>
      <c r="D401" s="30" t="s">
        <v>59</v>
      </c>
      <c r="E401" s="30" t="s">
        <v>60</v>
      </c>
      <c r="F401" s="30" t="s">
        <v>61</v>
      </c>
      <c r="G401" s="30" t="s">
        <v>62</v>
      </c>
      <c r="H401" s="30"/>
      <c r="I401" s="30" t="s">
        <v>19</v>
      </c>
      <c r="J401" s="30" t="s">
        <v>63</v>
      </c>
      <c r="K401" s="30"/>
      <c r="L401" s="30" t="s">
        <v>17</v>
      </c>
      <c r="M401" s="30" t="s">
        <v>534</v>
      </c>
      <c r="N401" s="30"/>
      <c r="O401" s="30" t="s">
        <v>64</v>
      </c>
      <c r="P401" s="30" t="s">
        <v>65</v>
      </c>
      <c r="Q401" s="31"/>
      <c r="R401" s="32"/>
      <c r="S401" s="32"/>
      <c r="T401" s="32"/>
      <c r="U401" s="32"/>
      <c r="V401" s="32"/>
      <c r="X401" s="45">
        <v>0</v>
      </c>
      <c r="Y401" s="46"/>
      <c r="Z401" s="46"/>
      <c r="AA401" s="46"/>
      <c r="AB401" s="46"/>
      <c r="AC401" s="46"/>
      <c r="AD401" s="46"/>
      <c r="AE401" s="47"/>
      <c r="AF401" s="48"/>
      <c r="AG401" s="48"/>
      <c r="AH401" s="45">
        <v>0</v>
      </c>
      <c r="AI401" s="46"/>
      <c r="AJ401" s="46"/>
      <c r="AK401" s="44">
        <f t="shared" si="32"/>
        <v>0</v>
      </c>
    </row>
    <row r="402" spans="1:37" s="99" customFormat="1" ht="99" customHeight="1">
      <c r="A402" s="27"/>
      <c r="B402" s="28"/>
      <c r="C402" s="29"/>
      <c r="D402" s="30" t="s">
        <v>66</v>
      </c>
      <c r="E402" s="30" t="s">
        <v>67</v>
      </c>
      <c r="F402" s="30" t="s">
        <v>68</v>
      </c>
      <c r="G402" s="30" t="s">
        <v>69</v>
      </c>
      <c r="H402" s="30" t="s">
        <v>70</v>
      </c>
      <c r="I402" s="30"/>
      <c r="J402" s="30"/>
      <c r="K402" s="30"/>
      <c r="L402" s="30"/>
      <c r="M402" s="30"/>
      <c r="N402" s="30"/>
      <c r="O402" s="30" t="s">
        <v>71</v>
      </c>
      <c r="P402" s="30" t="s">
        <v>492</v>
      </c>
      <c r="Q402" s="31"/>
      <c r="R402" s="32"/>
      <c r="S402" s="32"/>
      <c r="T402" s="32"/>
      <c r="U402" s="32"/>
      <c r="V402" s="32"/>
      <c r="X402" s="45">
        <v>0</v>
      </c>
      <c r="Y402" s="46"/>
      <c r="Z402" s="46"/>
      <c r="AA402" s="46"/>
      <c r="AB402" s="46"/>
      <c r="AC402" s="46"/>
      <c r="AD402" s="46"/>
      <c r="AE402" s="47"/>
      <c r="AF402" s="48"/>
      <c r="AG402" s="48"/>
      <c r="AH402" s="45">
        <v>0</v>
      </c>
      <c r="AI402" s="46"/>
      <c r="AJ402" s="46"/>
      <c r="AK402" s="44">
        <f t="shared" si="32"/>
        <v>0</v>
      </c>
    </row>
    <row r="403" spans="1:37" s="99" customFormat="1" ht="28.5" customHeight="1">
      <c r="A403" s="33"/>
      <c r="B403" s="34"/>
      <c r="C403" s="138" t="s">
        <v>497</v>
      </c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40"/>
      <c r="Q403" s="30" t="s">
        <v>122</v>
      </c>
      <c r="R403" s="30" t="s">
        <v>321</v>
      </c>
      <c r="S403" s="30" t="s">
        <v>535</v>
      </c>
      <c r="T403" s="30" t="s">
        <v>499</v>
      </c>
      <c r="U403" s="35"/>
      <c r="V403" s="30"/>
      <c r="X403" s="42">
        <v>340000</v>
      </c>
      <c r="Y403" s="42">
        <v>270843.14</v>
      </c>
      <c r="Z403" s="42">
        <v>340000</v>
      </c>
      <c r="AA403" s="42">
        <v>340000</v>
      </c>
      <c r="AB403" s="42">
        <v>340000</v>
      </c>
      <c r="AC403" s="42">
        <v>340000</v>
      </c>
      <c r="AD403" s="42">
        <v>0</v>
      </c>
      <c r="AE403" s="42">
        <v>0</v>
      </c>
      <c r="AF403" s="19" t="s">
        <v>19</v>
      </c>
      <c r="AG403" s="19"/>
      <c r="AH403" s="42">
        <v>340000</v>
      </c>
      <c r="AI403" s="42">
        <v>340000</v>
      </c>
      <c r="AJ403" s="42">
        <v>340000</v>
      </c>
      <c r="AK403" s="44">
        <f t="shared" si="32"/>
        <v>340000</v>
      </c>
    </row>
    <row r="404" spans="1:37" s="99" customFormat="1" ht="12.75">
      <c r="A404" s="36"/>
      <c r="B404" s="36"/>
      <c r="C404" s="141" t="s">
        <v>413</v>
      </c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37"/>
      <c r="V404" s="38"/>
      <c r="X404" s="49">
        <v>18246263.48</v>
      </c>
      <c r="Y404" s="49">
        <v>17717209.57</v>
      </c>
      <c r="Z404" s="49">
        <v>9365078.46</v>
      </c>
      <c r="AA404" s="49">
        <v>8929667.93</v>
      </c>
      <c r="AB404" s="49">
        <v>8986635.28</v>
      </c>
      <c r="AC404" s="49">
        <v>8986635.28</v>
      </c>
      <c r="AD404" s="49">
        <v>0</v>
      </c>
      <c r="AE404" s="49">
        <v>0</v>
      </c>
      <c r="AF404" s="50"/>
      <c r="AG404" s="51"/>
      <c r="AH404" s="49">
        <f>X404</f>
        <v>18246263.48</v>
      </c>
      <c r="AI404" s="49">
        <f>Z404</f>
        <v>9365078.46</v>
      </c>
      <c r="AJ404" s="49">
        <f>AA404</f>
        <v>8929667.93</v>
      </c>
      <c r="AK404" s="40">
        <f t="shared" si="32"/>
        <v>8986635.28</v>
      </c>
    </row>
    <row r="405" spans="1:37" s="99" customFormat="1" ht="12.75">
      <c r="A405" s="128" t="s">
        <v>576</v>
      </c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</row>
    <row r="406" spans="1:37" s="99" customFormat="1" ht="28.5" customHeight="1">
      <c r="A406" s="144" t="s">
        <v>537</v>
      </c>
      <c r="B406" s="145"/>
      <c r="C406" s="146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X406" s="40">
        <f aca="true" t="shared" si="37" ref="X406:AK406">X407+X423</f>
        <v>2883343.8899999997</v>
      </c>
      <c r="Y406" s="40">
        <f t="shared" si="37"/>
        <v>2881051.7699999996</v>
      </c>
      <c r="Z406" s="40">
        <f t="shared" si="37"/>
        <v>3110236</v>
      </c>
      <c r="AA406" s="40">
        <f t="shared" si="37"/>
        <v>3078463.31</v>
      </c>
      <c r="AB406" s="40">
        <f t="shared" si="37"/>
        <v>3078463.31</v>
      </c>
      <c r="AC406" s="40">
        <f t="shared" si="37"/>
        <v>3078463.31</v>
      </c>
      <c r="AD406" s="40">
        <f t="shared" si="37"/>
        <v>0</v>
      </c>
      <c r="AE406" s="40">
        <f t="shared" si="37"/>
        <v>0</v>
      </c>
      <c r="AF406" s="40">
        <f t="shared" si="37"/>
        <v>3</v>
      </c>
      <c r="AG406" s="40">
        <f t="shared" si="37"/>
        <v>0</v>
      </c>
      <c r="AH406" s="40">
        <f t="shared" si="37"/>
        <v>2883343.8899999997</v>
      </c>
      <c r="AI406" s="40">
        <f t="shared" si="37"/>
        <v>3110236</v>
      </c>
      <c r="AJ406" s="40">
        <f t="shared" si="37"/>
        <v>3078463.31</v>
      </c>
      <c r="AK406" s="40">
        <f t="shared" si="37"/>
        <v>3078463.31</v>
      </c>
    </row>
    <row r="407" spans="1:37" s="99" customFormat="1" ht="15" customHeight="1">
      <c r="A407" s="53"/>
      <c r="B407" s="54" t="s">
        <v>538</v>
      </c>
      <c r="C407" s="136" t="s">
        <v>539</v>
      </c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X407" s="42">
        <f aca="true" t="shared" si="38" ref="X407:AK407">X408+X420</f>
        <v>1075663.78</v>
      </c>
      <c r="Y407" s="42">
        <f t="shared" si="38"/>
        <v>1073371.66</v>
      </c>
      <c r="Z407" s="42">
        <f t="shared" si="38"/>
        <v>1133830.31</v>
      </c>
      <c r="AA407" s="42">
        <f t="shared" si="38"/>
        <v>1107835.6400000001</v>
      </c>
      <c r="AB407" s="42">
        <f t="shared" si="38"/>
        <v>1107835.6400000001</v>
      </c>
      <c r="AC407" s="42">
        <f t="shared" si="38"/>
        <v>1107835.6400000001</v>
      </c>
      <c r="AD407" s="42">
        <f t="shared" si="38"/>
        <v>0</v>
      </c>
      <c r="AE407" s="42">
        <f t="shared" si="38"/>
        <v>0</v>
      </c>
      <c r="AF407" s="42">
        <f t="shared" si="38"/>
        <v>3</v>
      </c>
      <c r="AG407" s="42">
        <f t="shared" si="38"/>
        <v>0</v>
      </c>
      <c r="AH407" s="42">
        <f t="shared" si="38"/>
        <v>1075663.78</v>
      </c>
      <c r="AI407" s="42">
        <f t="shared" si="38"/>
        <v>1133830.31</v>
      </c>
      <c r="AJ407" s="42">
        <f t="shared" si="38"/>
        <v>1107835.6400000001</v>
      </c>
      <c r="AK407" s="42">
        <f t="shared" si="38"/>
        <v>1107835.6400000001</v>
      </c>
    </row>
    <row r="408" spans="1:37" s="99" customFormat="1" ht="42.75" customHeight="1">
      <c r="A408" s="55" t="s">
        <v>540</v>
      </c>
      <c r="B408" s="54" t="s">
        <v>57</v>
      </c>
      <c r="C408" s="20" t="s">
        <v>541</v>
      </c>
      <c r="D408" s="21"/>
      <c r="E408" s="22"/>
      <c r="F408" s="22"/>
      <c r="G408" s="22"/>
      <c r="H408" s="23"/>
      <c r="I408" s="23"/>
      <c r="J408" s="23"/>
      <c r="K408" s="23"/>
      <c r="L408" s="23"/>
      <c r="M408" s="23"/>
      <c r="N408" s="23"/>
      <c r="O408" s="22"/>
      <c r="P408" s="24"/>
      <c r="Q408" s="25"/>
      <c r="R408" s="25"/>
      <c r="S408" s="25"/>
      <c r="T408" s="25"/>
      <c r="U408" s="25"/>
      <c r="V408" s="26"/>
      <c r="X408" s="42">
        <f>SUM(X415:X419)</f>
        <v>1038139.78</v>
      </c>
      <c r="Y408" s="42">
        <f aca="true" t="shared" si="39" ref="Y408:AK408">SUM(Y415:Y419)</f>
        <v>1035847.6599999999</v>
      </c>
      <c r="Z408" s="42">
        <f t="shared" si="39"/>
        <v>1101990.31</v>
      </c>
      <c r="AA408" s="42">
        <f t="shared" si="39"/>
        <v>1075995.6400000001</v>
      </c>
      <c r="AB408" s="42">
        <f t="shared" si="39"/>
        <v>1075995.6400000001</v>
      </c>
      <c r="AC408" s="42">
        <f t="shared" si="39"/>
        <v>1075995.6400000001</v>
      </c>
      <c r="AD408" s="42">
        <f t="shared" si="39"/>
        <v>0</v>
      </c>
      <c r="AE408" s="42">
        <f t="shared" si="39"/>
        <v>0</v>
      </c>
      <c r="AF408" s="42">
        <f t="shared" si="39"/>
        <v>0</v>
      </c>
      <c r="AG408" s="42">
        <f t="shared" si="39"/>
        <v>0</v>
      </c>
      <c r="AH408" s="42">
        <f t="shared" si="39"/>
        <v>1038139.78</v>
      </c>
      <c r="AI408" s="42">
        <f t="shared" si="39"/>
        <v>1101990.31</v>
      </c>
      <c r="AJ408" s="42">
        <f t="shared" si="39"/>
        <v>1075995.6400000001</v>
      </c>
      <c r="AK408" s="42">
        <f t="shared" si="39"/>
        <v>1075995.6400000001</v>
      </c>
    </row>
    <row r="409" spans="1:37" s="99" customFormat="1" ht="60.75" customHeight="1">
      <c r="A409" s="64"/>
      <c r="B409" s="65"/>
      <c r="C409" s="29"/>
      <c r="D409" s="30" t="s">
        <v>59</v>
      </c>
      <c r="E409" s="30" t="s">
        <v>60</v>
      </c>
      <c r="F409" s="30" t="s">
        <v>61</v>
      </c>
      <c r="G409" s="30" t="s">
        <v>62</v>
      </c>
      <c r="H409" s="30"/>
      <c r="I409" s="30"/>
      <c r="J409" s="30" t="s">
        <v>542</v>
      </c>
      <c r="K409" s="30"/>
      <c r="L409" s="30" t="s">
        <v>25</v>
      </c>
      <c r="M409" s="30"/>
      <c r="N409" s="30"/>
      <c r="O409" s="30" t="s">
        <v>64</v>
      </c>
      <c r="P409" s="30" t="s">
        <v>65</v>
      </c>
      <c r="Q409" s="31"/>
      <c r="R409" s="32"/>
      <c r="S409" s="32"/>
      <c r="T409" s="32"/>
      <c r="U409" s="32"/>
      <c r="V409" s="32"/>
      <c r="X409" s="45">
        <v>0</v>
      </c>
      <c r="Y409" s="46"/>
      <c r="Z409" s="46"/>
      <c r="AA409" s="46"/>
      <c r="AB409" s="46"/>
      <c r="AC409" s="46"/>
      <c r="AD409" s="46"/>
      <c r="AE409" s="47"/>
      <c r="AF409" s="48"/>
      <c r="AG409" s="48"/>
      <c r="AH409" s="107"/>
      <c r="AI409" s="107"/>
      <c r="AJ409" s="107"/>
      <c r="AK409" s="108"/>
    </row>
    <row r="410" spans="1:37" s="99" customFormat="1" ht="45" customHeight="1">
      <c r="A410" s="64"/>
      <c r="B410" s="65"/>
      <c r="C410" s="29"/>
      <c r="D410" s="30" t="s">
        <v>59</v>
      </c>
      <c r="E410" s="30" t="s">
        <v>543</v>
      </c>
      <c r="F410" s="30" t="s">
        <v>544</v>
      </c>
      <c r="G410" s="30" t="s">
        <v>545</v>
      </c>
      <c r="H410" s="30"/>
      <c r="I410" s="30" t="s">
        <v>25</v>
      </c>
      <c r="J410" s="30" t="s">
        <v>542</v>
      </c>
      <c r="K410" s="30"/>
      <c r="L410" s="30"/>
      <c r="M410" s="30"/>
      <c r="N410" s="30"/>
      <c r="O410" s="30" t="s">
        <v>546</v>
      </c>
      <c r="P410" s="30" t="s">
        <v>65</v>
      </c>
      <c r="Q410" s="31"/>
      <c r="R410" s="32"/>
      <c r="S410" s="32"/>
      <c r="T410" s="32"/>
      <c r="U410" s="32"/>
      <c r="V410" s="32"/>
      <c r="X410" s="45">
        <v>0</v>
      </c>
      <c r="Y410" s="46"/>
      <c r="Z410" s="46"/>
      <c r="AA410" s="46"/>
      <c r="AB410" s="46"/>
      <c r="AC410" s="46"/>
      <c r="AD410" s="46"/>
      <c r="AE410" s="47"/>
      <c r="AF410" s="48"/>
      <c r="AG410" s="48"/>
      <c r="AH410" s="107"/>
      <c r="AI410" s="107"/>
      <c r="AJ410" s="107"/>
      <c r="AK410" s="108"/>
    </row>
    <row r="411" spans="1:37" s="99" customFormat="1" ht="38.25">
      <c r="A411" s="64"/>
      <c r="B411" s="65"/>
      <c r="C411" s="29"/>
      <c r="D411" s="30" t="s">
        <v>210</v>
      </c>
      <c r="E411" s="30" t="s">
        <v>547</v>
      </c>
      <c r="F411" s="30" t="s">
        <v>548</v>
      </c>
      <c r="G411" s="30" t="s">
        <v>549</v>
      </c>
      <c r="H411" s="30"/>
      <c r="I411" s="30"/>
      <c r="J411" s="30" t="s">
        <v>23</v>
      </c>
      <c r="K411" s="30"/>
      <c r="L411" s="30"/>
      <c r="M411" s="30"/>
      <c r="N411" s="30"/>
      <c r="O411" s="30" t="s">
        <v>550</v>
      </c>
      <c r="P411" s="30" t="s">
        <v>65</v>
      </c>
      <c r="Q411" s="31"/>
      <c r="R411" s="32"/>
      <c r="S411" s="32"/>
      <c r="T411" s="32"/>
      <c r="U411" s="32"/>
      <c r="V411" s="32"/>
      <c r="X411" s="45">
        <v>0</v>
      </c>
      <c r="Y411" s="46"/>
      <c r="Z411" s="46"/>
      <c r="AA411" s="46"/>
      <c r="AB411" s="46"/>
      <c r="AC411" s="46"/>
      <c r="AD411" s="46"/>
      <c r="AE411" s="47"/>
      <c r="AF411" s="48"/>
      <c r="AG411" s="48"/>
      <c r="AH411" s="107"/>
      <c r="AI411" s="107"/>
      <c r="AJ411" s="107"/>
      <c r="AK411" s="108"/>
    </row>
    <row r="412" spans="1:37" s="99" customFormat="1" ht="95.25" customHeight="1">
      <c r="A412" s="64"/>
      <c r="B412" s="65"/>
      <c r="C412" s="29"/>
      <c r="D412" s="30" t="s">
        <v>210</v>
      </c>
      <c r="E412" s="30" t="s">
        <v>551</v>
      </c>
      <c r="F412" s="30" t="s">
        <v>552</v>
      </c>
      <c r="G412" s="30" t="s">
        <v>553</v>
      </c>
      <c r="H412" s="30" t="s">
        <v>70</v>
      </c>
      <c r="I412" s="30"/>
      <c r="J412" s="30"/>
      <c r="K412" s="30"/>
      <c r="L412" s="30"/>
      <c r="M412" s="30"/>
      <c r="N412" s="30"/>
      <c r="O412" s="30" t="s">
        <v>554</v>
      </c>
      <c r="P412" s="30" t="s">
        <v>65</v>
      </c>
      <c r="Q412" s="31"/>
      <c r="R412" s="32"/>
      <c r="S412" s="32"/>
      <c r="T412" s="32"/>
      <c r="U412" s="32"/>
      <c r="V412" s="32"/>
      <c r="X412" s="45">
        <v>0</v>
      </c>
      <c r="Y412" s="46"/>
      <c r="Z412" s="46"/>
      <c r="AA412" s="46"/>
      <c r="AB412" s="46"/>
      <c r="AC412" s="46"/>
      <c r="AD412" s="46"/>
      <c r="AE412" s="47"/>
      <c r="AF412" s="48"/>
      <c r="AG412" s="48"/>
      <c r="AH412" s="107"/>
      <c r="AI412" s="107"/>
      <c r="AJ412" s="107"/>
      <c r="AK412" s="108"/>
    </row>
    <row r="413" spans="1:37" s="99" customFormat="1" ht="68.25" customHeight="1">
      <c r="A413" s="64"/>
      <c r="B413" s="65"/>
      <c r="C413" s="29"/>
      <c r="D413" s="30" t="s">
        <v>474</v>
      </c>
      <c r="E413" s="30" t="s">
        <v>555</v>
      </c>
      <c r="F413" s="30" t="s">
        <v>556</v>
      </c>
      <c r="G413" s="30" t="s">
        <v>557</v>
      </c>
      <c r="H413" s="30" t="s">
        <v>70</v>
      </c>
      <c r="I413" s="30"/>
      <c r="J413" s="30"/>
      <c r="K413" s="30"/>
      <c r="L413" s="30"/>
      <c r="M413" s="30"/>
      <c r="N413" s="30"/>
      <c r="O413" s="30" t="s">
        <v>555</v>
      </c>
      <c r="P413" s="30" t="s">
        <v>65</v>
      </c>
      <c r="Q413" s="31"/>
      <c r="R413" s="32"/>
      <c r="S413" s="32"/>
      <c r="T413" s="32"/>
      <c r="U413" s="32"/>
      <c r="V413" s="32"/>
      <c r="X413" s="45">
        <v>0</v>
      </c>
      <c r="Y413" s="46"/>
      <c r="Z413" s="46"/>
      <c r="AA413" s="46"/>
      <c r="AB413" s="46"/>
      <c r="AC413" s="46"/>
      <c r="AD413" s="46"/>
      <c r="AE413" s="47"/>
      <c r="AF413" s="48"/>
      <c r="AG413" s="48"/>
      <c r="AH413" s="107"/>
      <c r="AI413" s="107"/>
      <c r="AJ413" s="107"/>
      <c r="AK413" s="108"/>
    </row>
    <row r="414" spans="1:37" s="99" customFormat="1" ht="108" customHeight="1">
      <c r="A414" s="64"/>
      <c r="B414" s="65"/>
      <c r="C414" s="29"/>
      <c r="D414" s="30" t="s">
        <v>474</v>
      </c>
      <c r="E414" s="30" t="s">
        <v>558</v>
      </c>
      <c r="F414" s="30" t="s">
        <v>559</v>
      </c>
      <c r="G414" s="30" t="s">
        <v>560</v>
      </c>
      <c r="H414" s="30" t="s">
        <v>70</v>
      </c>
      <c r="I414" s="30"/>
      <c r="J414" s="30"/>
      <c r="K414" s="30"/>
      <c r="L414" s="30"/>
      <c r="M414" s="30"/>
      <c r="N414" s="30"/>
      <c r="O414" s="30" t="s">
        <v>477</v>
      </c>
      <c r="P414" s="30" t="s">
        <v>65</v>
      </c>
      <c r="Q414" s="31"/>
      <c r="R414" s="32"/>
      <c r="S414" s="32"/>
      <c r="T414" s="32"/>
      <c r="U414" s="32"/>
      <c r="V414" s="32"/>
      <c r="X414" s="45">
        <v>0</v>
      </c>
      <c r="Y414" s="46"/>
      <c r="Z414" s="46"/>
      <c r="AA414" s="46"/>
      <c r="AB414" s="46"/>
      <c r="AC414" s="46"/>
      <c r="AD414" s="46"/>
      <c r="AE414" s="47"/>
      <c r="AF414" s="48"/>
      <c r="AG414" s="48"/>
      <c r="AH414" s="107"/>
      <c r="AI414" s="107"/>
      <c r="AJ414" s="107"/>
      <c r="AK414" s="108"/>
    </row>
    <row r="415" spans="1:37" s="99" customFormat="1" ht="15" customHeight="1">
      <c r="A415" s="64"/>
      <c r="B415" s="65"/>
      <c r="C415" s="124" t="s">
        <v>561</v>
      </c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30" t="s">
        <v>73</v>
      </c>
      <c r="R415" s="30" t="s">
        <v>80</v>
      </c>
      <c r="S415" s="30" t="s">
        <v>562</v>
      </c>
      <c r="T415" s="30" t="s">
        <v>563</v>
      </c>
      <c r="U415" s="30"/>
      <c r="V415" s="30"/>
      <c r="X415" s="42">
        <v>209141.72</v>
      </c>
      <c r="Y415" s="42">
        <v>207732.53</v>
      </c>
      <c r="Z415" s="42">
        <v>236844.19</v>
      </c>
      <c r="AA415" s="42">
        <v>236844.19</v>
      </c>
      <c r="AB415" s="42">
        <v>236844.19</v>
      </c>
      <c r="AC415" s="42">
        <v>236844.19</v>
      </c>
      <c r="AD415" s="42">
        <v>0</v>
      </c>
      <c r="AE415" s="42">
        <v>0</v>
      </c>
      <c r="AF415" s="19" t="s">
        <v>19</v>
      </c>
      <c r="AG415" s="19"/>
      <c r="AH415" s="63">
        <f>X415</f>
        <v>209141.72</v>
      </c>
      <c r="AI415" s="63">
        <f aca="true" t="shared" si="40" ref="AI415:AK419">Z415</f>
        <v>236844.19</v>
      </c>
      <c r="AJ415" s="63">
        <f t="shared" si="40"/>
        <v>236844.19</v>
      </c>
      <c r="AK415" s="109">
        <f t="shared" si="40"/>
        <v>236844.19</v>
      </c>
    </row>
    <row r="416" spans="1:37" s="99" customFormat="1" ht="15" customHeight="1">
      <c r="A416" s="64"/>
      <c r="B416" s="65"/>
      <c r="C416" s="124" t="s">
        <v>561</v>
      </c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30" t="s">
        <v>73</v>
      </c>
      <c r="R416" s="30" t="s">
        <v>159</v>
      </c>
      <c r="S416" s="30" t="s">
        <v>564</v>
      </c>
      <c r="T416" s="30" t="s">
        <v>563</v>
      </c>
      <c r="U416" s="30"/>
      <c r="V416" s="30"/>
      <c r="X416" s="42">
        <v>334116.52</v>
      </c>
      <c r="Y416" s="42">
        <v>333789.33</v>
      </c>
      <c r="Z416" s="42">
        <v>360030.33</v>
      </c>
      <c r="AA416" s="42">
        <v>358285.37</v>
      </c>
      <c r="AB416" s="42">
        <v>358285.37</v>
      </c>
      <c r="AC416" s="42">
        <v>358285.37</v>
      </c>
      <c r="AD416" s="42">
        <v>0</v>
      </c>
      <c r="AE416" s="42">
        <v>0</v>
      </c>
      <c r="AF416" s="19" t="s">
        <v>19</v>
      </c>
      <c r="AG416" s="19"/>
      <c r="AH416" s="63">
        <f>X416</f>
        <v>334116.52</v>
      </c>
      <c r="AI416" s="63">
        <f t="shared" si="40"/>
        <v>360030.33</v>
      </c>
      <c r="AJ416" s="63">
        <f t="shared" si="40"/>
        <v>358285.37</v>
      </c>
      <c r="AK416" s="109">
        <f t="shared" si="40"/>
        <v>358285.37</v>
      </c>
    </row>
    <row r="417" spans="1:37" s="99" customFormat="1" ht="15" customHeight="1">
      <c r="A417" s="64"/>
      <c r="B417" s="65"/>
      <c r="C417" s="124" t="s">
        <v>72</v>
      </c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30" t="s">
        <v>73</v>
      </c>
      <c r="R417" s="30" t="s">
        <v>159</v>
      </c>
      <c r="S417" s="30" t="s">
        <v>564</v>
      </c>
      <c r="T417" s="30" t="s">
        <v>76</v>
      </c>
      <c r="U417" s="30"/>
      <c r="V417" s="30"/>
      <c r="X417" s="42">
        <v>277885.54</v>
      </c>
      <c r="Y417" s="42">
        <v>277329.8</v>
      </c>
      <c r="Z417" s="42">
        <v>263924.75</v>
      </c>
      <c r="AA417" s="42">
        <v>412649.54</v>
      </c>
      <c r="AB417" s="42">
        <v>412649.54</v>
      </c>
      <c r="AC417" s="42">
        <v>412649.54</v>
      </c>
      <c r="AD417" s="42">
        <v>0</v>
      </c>
      <c r="AE417" s="42">
        <v>0</v>
      </c>
      <c r="AF417" s="19" t="s">
        <v>19</v>
      </c>
      <c r="AG417" s="19"/>
      <c r="AH417" s="63">
        <f>X417</f>
        <v>277885.54</v>
      </c>
      <c r="AI417" s="63">
        <f t="shared" si="40"/>
        <v>263924.75</v>
      </c>
      <c r="AJ417" s="63">
        <f t="shared" si="40"/>
        <v>412649.54</v>
      </c>
      <c r="AK417" s="109">
        <f t="shared" si="40"/>
        <v>412649.54</v>
      </c>
    </row>
    <row r="418" spans="1:37" s="99" customFormat="1" ht="15" customHeight="1">
      <c r="A418" s="64"/>
      <c r="B418" s="65"/>
      <c r="C418" s="124" t="s">
        <v>88</v>
      </c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30" t="s">
        <v>73</v>
      </c>
      <c r="R418" s="30" t="s">
        <v>159</v>
      </c>
      <c r="S418" s="30" t="s">
        <v>564</v>
      </c>
      <c r="T418" s="30" t="s">
        <v>90</v>
      </c>
      <c r="U418" s="30"/>
      <c r="V418" s="30"/>
      <c r="X418" s="42">
        <v>148779.46</v>
      </c>
      <c r="Y418" s="42">
        <v>148779.46</v>
      </c>
      <c r="Z418" s="42"/>
      <c r="AA418" s="42"/>
      <c r="AB418" s="42"/>
      <c r="AC418" s="42"/>
      <c r="AD418" s="42">
        <v>0</v>
      </c>
      <c r="AE418" s="42">
        <v>0</v>
      </c>
      <c r="AF418" s="19" t="s">
        <v>19</v>
      </c>
      <c r="AG418" s="19"/>
      <c r="AH418" s="63">
        <f>X418</f>
        <v>148779.46</v>
      </c>
      <c r="AI418" s="63">
        <f t="shared" si="40"/>
        <v>0</v>
      </c>
      <c r="AJ418" s="63">
        <f t="shared" si="40"/>
        <v>0</v>
      </c>
      <c r="AK418" s="109">
        <f t="shared" si="40"/>
        <v>0</v>
      </c>
    </row>
    <row r="419" spans="1:37" s="99" customFormat="1" ht="25.5">
      <c r="A419" s="64"/>
      <c r="B419" s="65"/>
      <c r="C419" s="110" t="s">
        <v>88</v>
      </c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30" t="s">
        <v>73</v>
      </c>
      <c r="R419" s="30" t="s">
        <v>159</v>
      </c>
      <c r="S419" s="30" t="s">
        <v>565</v>
      </c>
      <c r="T419" s="30" t="s">
        <v>90</v>
      </c>
      <c r="U419" s="30"/>
      <c r="V419" s="30"/>
      <c r="X419" s="42">
        <v>68216.54</v>
      </c>
      <c r="Y419" s="42">
        <v>68216.54</v>
      </c>
      <c r="Z419" s="42">
        <v>241191.04</v>
      </c>
      <c r="AA419" s="42">
        <v>68216.54</v>
      </c>
      <c r="AB419" s="42">
        <v>68216.54</v>
      </c>
      <c r="AC419" s="42">
        <v>68216.54</v>
      </c>
      <c r="AD419" s="42"/>
      <c r="AE419" s="42"/>
      <c r="AF419" s="19"/>
      <c r="AG419" s="19"/>
      <c r="AH419" s="63">
        <f>X419</f>
        <v>68216.54</v>
      </c>
      <c r="AI419" s="63">
        <f t="shared" si="40"/>
        <v>241191.04</v>
      </c>
      <c r="AJ419" s="63">
        <f t="shared" si="40"/>
        <v>68216.54</v>
      </c>
      <c r="AK419" s="109">
        <f t="shared" si="40"/>
        <v>68216.54</v>
      </c>
    </row>
    <row r="420" spans="1:37" s="99" customFormat="1" ht="44.25" customHeight="1">
      <c r="A420" s="55" t="s">
        <v>540</v>
      </c>
      <c r="B420" s="54" t="s">
        <v>57</v>
      </c>
      <c r="C420" s="20" t="s">
        <v>566</v>
      </c>
      <c r="D420" s="21"/>
      <c r="E420" s="22"/>
      <c r="F420" s="22"/>
      <c r="G420" s="22"/>
      <c r="H420" s="23"/>
      <c r="I420" s="23"/>
      <c r="J420" s="23"/>
      <c r="K420" s="23"/>
      <c r="L420" s="23"/>
      <c r="M420" s="23"/>
      <c r="N420" s="23"/>
      <c r="O420" s="22"/>
      <c r="P420" s="24"/>
      <c r="Q420" s="25"/>
      <c r="R420" s="25"/>
      <c r="S420" s="25"/>
      <c r="T420" s="25"/>
      <c r="U420" s="25"/>
      <c r="V420" s="26"/>
      <c r="X420" s="42">
        <f>X422</f>
        <v>37524</v>
      </c>
      <c r="Y420" s="42">
        <f aca="true" t="shared" si="41" ref="Y420:AK420">Y422</f>
        <v>37524</v>
      </c>
      <c r="Z420" s="42">
        <f t="shared" si="41"/>
        <v>31840</v>
      </c>
      <c r="AA420" s="42">
        <f t="shared" si="41"/>
        <v>31840</v>
      </c>
      <c r="AB420" s="42">
        <f t="shared" si="41"/>
        <v>31840</v>
      </c>
      <c r="AC420" s="42">
        <f t="shared" si="41"/>
        <v>31840</v>
      </c>
      <c r="AD420" s="42">
        <f t="shared" si="41"/>
        <v>0</v>
      </c>
      <c r="AE420" s="42">
        <f t="shared" si="41"/>
        <v>0</v>
      </c>
      <c r="AF420" s="112" t="str">
        <f t="shared" si="41"/>
        <v>3</v>
      </c>
      <c r="AG420" s="42">
        <f t="shared" si="41"/>
        <v>0</v>
      </c>
      <c r="AH420" s="42">
        <f t="shared" si="41"/>
        <v>37524</v>
      </c>
      <c r="AI420" s="42">
        <f t="shared" si="41"/>
        <v>31840</v>
      </c>
      <c r="AJ420" s="42">
        <f t="shared" si="41"/>
        <v>31840</v>
      </c>
      <c r="AK420" s="42">
        <f t="shared" si="41"/>
        <v>31840</v>
      </c>
    </row>
    <row r="421" spans="1:37" s="99" customFormat="1" ht="57" customHeight="1">
      <c r="A421" s="64"/>
      <c r="B421" s="65"/>
      <c r="C421" s="29"/>
      <c r="D421" s="30" t="s">
        <v>282</v>
      </c>
      <c r="E421" s="30" t="s">
        <v>567</v>
      </c>
      <c r="F421" s="30" t="s">
        <v>24</v>
      </c>
      <c r="G421" s="30" t="s">
        <v>568</v>
      </c>
      <c r="H421" s="30" t="s">
        <v>70</v>
      </c>
      <c r="I421" s="30"/>
      <c r="J421" s="30"/>
      <c r="K421" s="30"/>
      <c r="L421" s="30"/>
      <c r="M421" s="30"/>
      <c r="N421" s="30"/>
      <c r="O421" s="30" t="s">
        <v>569</v>
      </c>
      <c r="P421" s="30" t="s">
        <v>65</v>
      </c>
      <c r="Q421" s="31"/>
      <c r="R421" s="32"/>
      <c r="S421" s="32"/>
      <c r="T421" s="32"/>
      <c r="U421" s="32"/>
      <c r="V421" s="32"/>
      <c r="X421" s="45">
        <v>0</v>
      </c>
      <c r="Y421" s="46"/>
      <c r="Z421" s="46"/>
      <c r="AA421" s="46"/>
      <c r="AB421" s="46"/>
      <c r="AC421" s="46"/>
      <c r="AD421" s="46"/>
      <c r="AE421" s="47"/>
      <c r="AF421" s="48"/>
      <c r="AG421" s="48"/>
      <c r="AH421" s="107"/>
      <c r="AI421" s="107"/>
      <c r="AJ421" s="107"/>
      <c r="AK421" s="108"/>
    </row>
    <row r="422" spans="1:37" s="99" customFormat="1" ht="12.75">
      <c r="A422" s="64"/>
      <c r="B422" s="65"/>
      <c r="C422" s="124" t="s">
        <v>85</v>
      </c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30" t="s">
        <v>73</v>
      </c>
      <c r="R422" s="30" t="s">
        <v>74</v>
      </c>
      <c r="S422" s="30" t="s">
        <v>570</v>
      </c>
      <c r="T422" s="30" t="s">
        <v>87</v>
      </c>
      <c r="U422" s="30"/>
      <c r="V422" s="30"/>
      <c r="X422" s="42">
        <v>37524</v>
      </c>
      <c r="Y422" s="42">
        <v>37524</v>
      </c>
      <c r="Z422" s="42">
        <v>31840</v>
      </c>
      <c r="AA422" s="42">
        <v>31840</v>
      </c>
      <c r="AB422" s="42">
        <v>31840</v>
      </c>
      <c r="AC422" s="42">
        <v>31840</v>
      </c>
      <c r="AD422" s="42">
        <v>0</v>
      </c>
      <c r="AE422" s="42">
        <v>0</v>
      </c>
      <c r="AF422" s="19" t="s">
        <v>19</v>
      </c>
      <c r="AG422" s="19"/>
      <c r="AH422" s="63">
        <f>X422</f>
        <v>37524</v>
      </c>
      <c r="AI422" s="63">
        <f>Z422</f>
        <v>31840</v>
      </c>
      <c r="AJ422" s="63">
        <f>AA422</f>
        <v>31840</v>
      </c>
      <c r="AK422" s="109">
        <f>AB422</f>
        <v>31840</v>
      </c>
    </row>
    <row r="423" spans="1:37" s="99" customFormat="1" ht="21" customHeight="1">
      <c r="A423" s="53"/>
      <c r="B423" s="54" t="s">
        <v>571</v>
      </c>
      <c r="C423" s="136" t="s">
        <v>572</v>
      </c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X423" s="42">
        <f aca="true" t="shared" si="42" ref="X423:AK423">X424</f>
        <v>1807680.1099999999</v>
      </c>
      <c r="Y423" s="42">
        <f t="shared" si="42"/>
        <v>1807680.1099999999</v>
      </c>
      <c r="Z423" s="42">
        <f t="shared" si="42"/>
        <v>1976405.69</v>
      </c>
      <c r="AA423" s="42">
        <f t="shared" si="42"/>
        <v>1970627.67</v>
      </c>
      <c r="AB423" s="42">
        <f t="shared" si="42"/>
        <v>1970627.67</v>
      </c>
      <c r="AC423" s="42">
        <f t="shared" si="42"/>
        <v>1970627.67</v>
      </c>
      <c r="AD423" s="42">
        <f t="shared" si="42"/>
        <v>0</v>
      </c>
      <c r="AE423" s="42">
        <f t="shared" si="42"/>
        <v>0</v>
      </c>
      <c r="AF423" s="42">
        <f t="shared" si="42"/>
        <v>0</v>
      </c>
      <c r="AG423" s="42">
        <f t="shared" si="42"/>
        <v>0</v>
      </c>
      <c r="AH423" s="42">
        <f t="shared" si="42"/>
        <v>1807680.1099999999</v>
      </c>
      <c r="AI423" s="42">
        <f t="shared" si="42"/>
        <v>1976405.69</v>
      </c>
      <c r="AJ423" s="42">
        <f t="shared" si="42"/>
        <v>1970627.67</v>
      </c>
      <c r="AK423" s="42">
        <f t="shared" si="42"/>
        <v>1970627.67</v>
      </c>
    </row>
    <row r="424" spans="1:37" s="99" customFormat="1" ht="42" customHeight="1">
      <c r="A424" s="55" t="s">
        <v>540</v>
      </c>
      <c r="B424" s="54" t="s">
        <v>57</v>
      </c>
      <c r="C424" s="20" t="s">
        <v>573</v>
      </c>
      <c r="D424" s="21"/>
      <c r="E424" s="22"/>
      <c r="F424" s="22"/>
      <c r="G424" s="22"/>
      <c r="H424" s="23"/>
      <c r="I424" s="23"/>
      <c r="J424" s="23"/>
      <c r="K424" s="23"/>
      <c r="L424" s="23"/>
      <c r="M424" s="23"/>
      <c r="N424" s="23"/>
      <c r="O424" s="22"/>
      <c r="P424" s="24"/>
      <c r="Q424" s="25"/>
      <c r="R424" s="25"/>
      <c r="S424" s="25"/>
      <c r="T424" s="25"/>
      <c r="U424" s="25"/>
      <c r="V424" s="26"/>
      <c r="X424" s="42">
        <f>SUM(X431:X432)</f>
        <v>1807680.1099999999</v>
      </c>
      <c r="Y424" s="42">
        <f aca="true" t="shared" si="43" ref="Y424:AK424">SUM(Y431:Y432)</f>
        <v>1807680.1099999999</v>
      </c>
      <c r="Z424" s="42">
        <f t="shared" si="43"/>
        <v>1976405.69</v>
      </c>
      <c r="AA424" s="42">
        <f t="shared" si="43"/>
        <v>1970627.67</v>
      </c>
      <c r="AB424" s="42">
        <f t="shared" si="43"/>
        <v>1970627.67</v>
      </c>
      <c r="AC424" s="42">
        <f t="shared" si="43"/>
        <v>1970627.67</v>
      </c>
      <c r="AD424" s="42">
        <f t="shared" si="43"/>
        <v>0</v>
      </c>
      <c r="AE424" s="42">
        <f t="shared" si="43"/>
        <v>0</v>
      </c>
      <c r="AF424" s="42">
        <f t="shared" si="43"/>
        <v>0</v>
      </c>
      <c r="AG424" s="42">
        <f t="shared" si="43"/>
        <v>0</v>
      </c>
      <c r="AH424" s="42">
        <f t="shared" si="43"/>
        <v>1807680.1099999999</v>
      </c>
      <c r="AI424" s="42">
        <f t="shared" si="43"/>
        <v>1976405.69</v>
      </c>
      <c r="AJ424" s="42">
        <f t="shared" si="43"/>
        <v>1970627.67</v>
      </c>
      <c r="AK424" s="42">
        <f t="shared" si="43"/>
        <v>1970627.67</v>
      </c>
    </row>
    <row r="425" spans="1:37" s="99" customFormat="1" ht="57.75" customHeight="1">
      <c r="A425" s="64"/>
      <c r="B425" s="65"/>
      <c r="C425" s="29"/>
      <c r="D425" s="30" t="s">
        <v>59</v>
      </c>
      <c r="E425" s="30" t="s">
        <v>60</v>
      </c>
      <c r="F425" s="30" t="s">
        <v>61</v>
      </c>
      <c r="G425" s="30" t="s">
        <v>62</v>
      </c>
      <c r="H425" s="30"/>
      <c r="I425" s="30"/>
      <c r="J425" s="30" t="s">
        <v>542</v>
      </c>
      <c r="K425" s="30"/>
      <c r="L425" s="30" t="s">
        <v>25</v>
      </c>
      <c r="M425" s="30"/>
      <c r="N425" s="30"/>
      <c r="O425" s="30" t="s">
        <v>64</v>
      </c>
      <c r="P425" s="30" t="s">
        <v>65</v>
      </c>
      <c r="Q425" s="31"/>
      <c r="R425" s="32"/>
      <c r="S425" s="32"/>
      <c r="T425" s="32"/>
      <c r="U425" s="32"/>
      <c r="V425" s="32"/>
      <c r="X425" s="45">
        <v>0</v>
      </c>
      <c r="Y425" s="46"/>
      <c r="Z425" s="46"/>
      <c r="AA425" s="46"/>
      <c r="AB425" s="46"/>
      <c r="AC425" s="46"/>
      <c r="AD425" s="46"/>
      <c r="AE425" s="47"/>
      <c r="AF425" s="48"/>
      <c r="AG425" s="48"/>
      <c r="AH425" s="107"/>
      <c r="AI425" s="107"/>
      <c r="AJ425" s="107"/>
      <c r="AK425" s="108"/>
    </row>
    <row r="426" spans="1:37" s="99" customFormat="1" ht="38.25">
      <c r="A426" s="64"/>
      <c r="B426" s="65"/>
      <c r="C426" s="29"/>
      <c r="D426" s="30" t="s">
        <v>59</v>
      </c>
      <c r="E426" s="30" t="s">
        <v>543</v>
      </c>
      <c r="F426" s="30" t="s">
        <v>544</v>
      </c>
      <c r="G426" s="30" t="s">
        <v>545</v>
      </c>
      <c r="H426" s="30"/>
      <c r="I426" s="30" t="s">
        <v>25</v>
      </c>
      <c r="J426" s="30" t="s">
        <v>542</v>
      </c>
      <c r="K426" s="30"/>
      <c r="L426" s="30"/>
      <c r="M426" s="30"/>
      <c r="N426" s="30"/>
      <c r="O426" s="30" t="s">
        <v>546</v>
      </c>
      <c r="P426" s="30" t="s">
        <v>65</v>
      </c>
      <c r="Q426" s="31"/>
      <c r="R426" s="32"/>
      <c r="S426" s="32"/>
      <c r="T426" s="32"/>
      <c r="U426" s="32"/>
      <c r="V426" s="32"/>
      <c r="X426" s="45">
        <v>0</v>
      </c>
      <c r="Y426" s="46"/>
      <c r="Z426" s="46"/>
      <c r="AA426" s="46"/>
      <c r="AB426" s="46"/>
      <c r="AC426" s="46"/>
      <c r="AD426" s="46"/>
      <c r="AE426" s="47"/>
      <c r="AF426" s="48"/>
      <c r="AG426" s="48"/>
      <c r="AH426" s="107"/>
      <c r="AI426" s="107"/>
      <c r="AJ426" s="107"/>
      <c r="AK426" s="108"/>
    </row>
    <row r="427" spans="1:37" s="99" customFormat="1" ht="38.25">
      <c r="A427" s="64"/>
      <c r="B427" s="65"/>
      <c r="C427" s="29"/>
      <c r="D427" s="30" t="s">
        <v>210</v>
      </c>
      <c r="E427" s="30" t="s">
        <v>547</v>
      </c>
      <c r="F427" s="30" t="s">
        <v>548</v>
      </c>
      <c r="G427" s="30" t="s">
        <v>549</v>
      </c>
      <c r="H427" s="30"/>
      <c r="I427" s="30"/>
      <c r="J427" s="30" t="s">
        <v>23</v>
      </c>
      <c r="K427" s="30"/>
      <c r="L427" s="30"/>
      <c r="M427" s="30"/>
      <c r="N427" s="30"/>
      <c r="O427" s="30" t="s">
        <v>550</v>
      </c>
      <c r="P427" s="30" t="s">
        <v>65</v>
      </c>
      <c r="Q427" s="31"/>
      <c r="R427" s="32"/>
      <c r="S427" s="32"/>
      <c r="T427" s="32"/>
      <c r="U427" s="32"/>
      <c r="V427" s="32"/>
      <c r="X427" s="45">
        <v>0</v>
      </c>
      <c r="Y427" s="46"/>
      <c r="Z427" s="46"/>
      <c r="AA427" s="46"/>
      <c r="AB427" s="46"/>
      <c r="AC427" s="46"/>
      <c r="AD427" s="46"/>
      <c r="AE427" s="47"/>
      <c r="AF427" s="48"/>
      <c r="AG427" s="48"/>
      <c r="AH427" s="107"/>
      <c r="AI427" s="107"/>
      <c r="AJ427" s="107"/>
      <c r="AK427" s="108"/>
    </row>
    <row r="428" spans="1:37" s="99" customFormat="1" ht="100.5" customHeight="1">
      <c r="A428" s="64"/>
      <c r="B428" s="65"/>
      <c r="C428" s="29"/>
      <c r="D428" s="30" t="s">
        <v>210</v>
      </c>
      <c r="E428" s="30" t="s">
        <v>551</v>
      </c>
      <c r="F428" s="30" t="s">
        <v>552</v>
      </c>
      <c r="G428" s="30" t="s">
        <v>553</v>
      </c>
      <c r="H428" s="30" t="s">
        <v>70</v>
      </c>
      <c r="I428" s="30"/>
      <c r="J428" s="30"/>
      <c r="K428" s="30"/>
      <c r="L428" s="30"/>
      <c r="M428" s="30"/>
      <c r="N428" s="30"/>
      <c r="O428" s="30" t="s">
        <v>554</v>
      </c>
      <c r="P428" s="30" t="s">
        <v>65</v>
      </c>
      <c r="Q428" s="31"/>
      <c r="R428" s="32"/>
      <c r="S428" s="32"/>
      <c r="T428" s="32"/>
      <c r="U428" s="32"/>
      <c r="V428" s="32"/>
      <c r="X428" s="45">
        <v>0</v>
      </c>
      <c r="Y428" s="46"/>
      <c r="Z428" s="46"/>
      <c r="AA428" s="46"/>
      <c r="AB428" s="46"/>
      <c r="AC428" s="46"/>
      <c r="AD428" s="46"/>
      <c r="AE428" s="47"/>
      <c r="AF428" s="48"/>
      <c r="AG428" s="48"/>
      <c r="AH428" s="107"/>
      <c r="AI428" s="107"/>
      <c r="AJ428" s="107"/>
      <c r="AK428" s="108"/>
    </row>
    <row r="429" spans="1:37" s="99" customFormat="1" ht="74.25" customHeight="1">
      <c r="A429" s="64"/>
      <c r="B429" s="65"/>
      <c r="C429" s="29"/>
      <c r="D429" s="30" t="s">
        <v>474</v>
      </c>
      <c r="E429" s="30" t="s">
        <v>555</v>
      </c>
      <c r="F429" s="30" t="s">
        <v>556</v>
      </c>
      <c r="G429" s="30" t="s">
        <v>557</v>
      </c>
      <c r="H429" s="30" t="s">
        <v>70</v>
      </c>
      <c r="I429" s="30"/>
      <c r="J429" s="30"/>
      <c r="K429" s="30"/>
      <c r="L429" s="30"/>
      <c r="M429" s="30"/>
      <c r="N429" s="30"/>
      <c r="O429" s="30" t="s">
        <v>555</v>
      </c>
      <c r="P429" s="30" t="s">
        <v>65</v>
      </c>
      <c r="Q429" s="31"/>
      <c r="R429" s="32"/>
      <c r="S429" s="32"/>
      <c r="T429" s="32"/>
      <c r="U429" s="32"/>
      <c r="V429" s="32"/>
      <c r="X429" s="45">
        <v>0</v>
      </c>
      <c r="Y429" s="46"/>
      <c r="Z429" s="46"/>
      <c r="AA429" s="46"/>
      <c r="AB429" s="46"/>
      <c r="AC429" s="46"/>
      <c r="AD429" s="46"/>
      <c r="AE429" s="47"/>
      <c r="AF429" s="48"/>
      <c r="AG429" s="48"/>
      <c r="AH429" s="107"/>
      <c r="AI429" s="107"/>
      <c r="AJ429" s="107"/>
      <c r="AK429" s="108"/>
    </row>
    <row r="430" spans="1:37" s="99" customFormat="1" ht="108.75" customHeight="1">
      <c r="A430" s="64"/>
      <c r="B430" s="65"/>
      <c r="C430" s="29"/>
      <c r="D430" s="30" t="s">
        <v>474</v>
      </c>
      <c r="E430" s="30" t="s">
        <v>558</v>
      </c>
      <c r="F430" s="30" t="s">
        <v>559</v>
      </c>
      <c r="G430" s="30" t="s">
        <v>560</v>
      </c>
      <c r="H430" s="30" t="s">
        <v>70</v>
      </c>
      <c r="I430" s="30"/>
      <c r="J430" s="30"/>
      <c r="K430" s="30"/>
      <c r="L430" s="30"/>
      <c r="M430" s="30"/>
      <c r="N430" s="30"/>
      <c r="O430" s="30" t="s">
        <v>477</v>
      </c>
      <c r="P430" s="30" t="s">
        <v>65</v>
      </c>
      <c r="Q430" s="31"/>
      <c r="R430" s="32"/>
      <c r="S430" s="32"/>
      <c r="T430" s="32"/>
      <c r="U430" s="32"/>
      <c r="V430" s="32"/>
      <c r="X430" s="45">
        <v>0</v>
      </c>
      <c r="Y430" s="46"/>
      <c r="Z430" s="46"/>
      <c r="AA430" s="46"/>
      <c r="AB430" s="46"/>
      <c r="AC430" s="46"/>
      <c r="AD430" s="46"/>
      <c r="AE430" s="47"/>
      <c r="AF430" s="48"/>
      <c r="AG430" s="48"/>
      <c r="AH430" s="107"/>
      <c r="AI430" s="107"/>
      <c r="AJ430" s="107"/>
      <c r="AK430" s="108"/>
    </row>
    <row r="431" spans="1:37" s="99" customFormat="1" ht="15" customHeight="1">
      <c r="A431" s="64"/>
      <c r="B431" s="65"/>
      <c r="C431" s="124" t="s">
        <v>574</v>
      </c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30" t="s">
        <v>73</v>
      </c>
      <c r="R431" s="30" t="s">
        <v>80</v>
      </c>
      <c r="S431" s="30" t="s">
        <v>562</v>
      </c>
      <c r="T431" s="30" t="s">
        <v>575</v>
      </c>
      <c r="U431" s="30"/>
      <c r="V431" s="30"/>
      <c r="X431" s="42">
        <v>692862.93</v>
      </c>
      <c r="Y431" s="42">
        <v>692862.93</v>
      </c>
      <c r="Z431" s="42">
        <v>784252.27</v>
      </c>
      <c r="AA431" s="42">
        <v>784252.27</v>
      </c>
      <c r="AB431" s="42">
        <v>784252.27</v>
      </c>
      <c r="AC431" s="42">
        <v>784252.27</v>
      </c>
      <c r="AD431" s="42">
        <v>0</v>
      </c>
      <c r="AE431" s="42">
        <v>0</v>
      </c>
      <c r="AF431" s="19" t="s">
        <v>19</v>
      </c>
      <c r="AG431" s="19"/>
      <c r="AH431" s="63">
        <f>X431</f>
        <v>692862.93</v>
      </c>
      <c r="AI431" s="63">
        <f aca="true" t="shared" si="44" ref="AI431:AK432">Z431</f>
        <v>784252.27</v>
      </c>
      <c r="AJ431" s="63">
        <f t="shared" si="44"/>
        <v>784252.27</v>
      </c>
      <c r="AK431" s="109">
        <f t="shared" si="44"/>
        <v>784252.27</v>
      </c>
    </row>
    <row r="432" spans="1:37" s="99" customFormat="1" ht="15" customHeight="1">
      <c r="A432" s="64"/>
      <c r="B432" s="65"/>
      <c r="C432" s="124" t="s">
        <v>574</v>
      </c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30" t="s">
        <v>73</v>
      </c>
      <c r="R432" s="30" t="s">
        <v>159</v>
      </c>
      <c r="S432" s="30" t="s">
        <v>564</v>
      </c>
      <c r="T432" s="30" t="s">
        <v>575</v>
      </c>
      <c r="U432" s="30"/>
      <c r="V432" s="30"/>
      <c r="X432" s="42">
        <v>1114817.18</v>
      </c>
      <c r="Y432" s="42">
        <v>1114817.18</v>
      </c>
      <c r="Z432" s="42">
        <v>1192153.42</v>
      </c>
      <c r="AA432" s="42">
        <v>1186375.4</v>
      </c>
      <c r="AB432" s="42">
        <v>1186375.4</v>
      </c>
      <c r="AC432" s="42">
        <v>1186375.4</v>
      </c>
      <c r="AD432" s="42">
        <v>0</v>
      </c>
      <c r="AE432" s="42">
        <v>0</v>
      </c>
      <c r="AF432" s="19" t="s">
        <v>19</v>
      </c>
      <c r="AG432" s="19"/>
      <c r="AH432" s="63">
        <f>X432</f>
        <v>1114817.18</v>
      </c>
      <c r="AI432" s="63">
        <f t="shared" si="44"/>
        <v>1192153.42</v>
      </c>
      <c r="AJ432" s="63">
        <f t="shared" si="44"/>
        <v>1186375.4</v>
      </c>
      <c r="AK432" s="109">
        <f t="shared" si="44"/>
        <v>1186375.4</v>
      </c>
    </row>
    <row r="433" spans="1:37" s="99" customFormat="1" ht="12.75">
      <c r="A433" s="69"/>
      <c r="B433" s="70"/>
      <c r="C433" s="126" t="s">
        <v>413</v>
      </c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37"/>
      <c r="V433" s="37"/>
      <c r="W433" s="113"/>
      <c r="X433" s="71">
        <f>X406</f>
        <v>2883343.8899999997</v>
      </c>
      <c r="Y433" s="71">
        <f aca="true" t="shared" si="45" ref="Y433:AK433">Y406</f>
        <v>2881051.7699999996</v>
      </c>
      <c r="Z433" s="71">
        <f t="shared" si="45"/>
        <v>3110236</v>
      </c>
      <c r="AA433" s="71">
        <f t="shared" si="45"/>
        <v>3078463.31</v>
      </c>
      <c r="AB433" s="71">
        <f t="shared" si="45"/>
        <v>3078463.31</v>
      </c>
      <c r="AC433" s="71">
        <f t="shared" si="45"/>
        <v>3078463.31</v>
      </c>
      <c r="AD433" s="71">
        <f t="shared" si="45"/>
        <v>0</v>
      </c>
      <c r="AE433" s="71">
        <f t="shared" si="45"/>
        <v>0</v>
      </c>
      <c r="AF433" s="71"/>
      <c r="AG433" s="71">
        <f t="shared" si="45"/>
        <v>0</v>
      </c>
      <c r="AH433" s="71">
        <f t="shared" si="45"/>
        <v>2883343.8899999997</v>
      </c>
      <c r="AI433" s="71">
        <f t="shared" si="45"/>
        <v>3110236</v>
      </c>
      <c r="AJ433" s="71">
        <f t="shared" si="45"/>
        <v>3078463.31</v>
      </c>
      <c r="AK433" s="71">
        <f t="shared" si="45"/>
        <v>3078463.31</v>
      </c>
    </row>
    <row r="434" spans="1:37" s="116" customFormat="1" ht="18" customHeight="1">
      <c r="A434" s="129" t="s">
        <v>577</v>
      </c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1"/>
      <c r="V434" s="114"/>
      <c r="W434" s="114"/>
      <c r="X434" s="115">
        <f aca="true" t="shared" si="46" ref="X434:AK434">X7+X317+X330+X356+X406</f>
        <v>158384786.04999998</v>
      </c>
      <c r="Y434" s="115">
        <f t="shared" si="46"/>
        <v>148958469.9</v>
      </c>
      <c r="Z434" s="115">
        <f t="shared" si="46"/>
        <v>106016819.02000001</v>
      </c>
      <c r="AA434" s="115">
        <f t="shared" si="46"/>
        <v>70550790</v>
      </c>
      <c r="AB434" s="115">
        <f t="shared" si="46"/>
        <v>70544590</v>
      </c>
      <c r="AC434" s="115">
        <f t="shared" si="46"/>
        <v>67017360.00000001</v>
      </c>
      <c r="AD434" s="115">
        <f t="shared" si="46"/>
        <v>0</v>
      </c>
      <c r="AE434" s="115">
        <f t="shared" si="46"/>
        <v>0</v>
      </c>
      <c r="AF434" s="115">
        <f t="shared" si="46"/>
        <v>3</v>
      </c>
      <c r="AG434" s="115">
        <f t="shared" si="46"/>
        <v>0</v>
      </c>
      <c r="AH434" s="115">
        <f t="shared" si="46"/>
        <v>158384786.04999998</v>
      </c>
      <c r="AI434" s="115">
        <f t="shared" si="46"/>
        <v>106016819.02000001</v>
      </c>
      <c r="AJ434" s="115">
        <f t="shared" si="46"/>
        <v>70550790</v>
      </c>
      <c r="AK434" s="115">
        <f t="shared" si="46"/>
        <v>70544590</v>
      </c>
    </row>
    <row r="435" s="99" customFormat="1" ht="12.75"/>
    <row r="436" s="99" customFormat="1" ht="12.75"/>
    <row r="437" s="99" customFormat="1" ht="12.75"/>
    <row r="438" s="99" customFormat="1" ht="12.75"/>
    <row r="439" s="99" customFormat="1" ht="12.75"/>
    <row r="440" s="99" customFormat="1" ht="12.75"/>
    <row r="441" s="99" customFormat="1" ht="12.75"/>
    <row r="442" s="99" customFormat="1" ht="12.75"/>
    <row r="443" s="99" customFormat="1" ht="12.75"/>
    <row r="444" s="99" customFormat="1" ht="12.75"/>
    <row r="445" s="99" customFormat="1" ht="12.75"/>
    <row r="446" s="99" customFormat="1" ht="12.75"/>
    <row r="447" s="99" customFormat="1" ht="12.75"/>
    <row r="448" s="99" customFormat="1" ht="12.75"/>
    <row r="449" s="99" customFormat="1" ht="12.75"/>
    <row r="450" s="99" customFormat="1" ht="12.75"/>
    <row r="451" s="99" customFormat="1" ht="12.75"/>
    <row r="452" s="99" customFormat="1" ht="12.75"/>
    <row r="453" s="99" customFormat="1" ht="12.75">
      <c r="AC453" s="99" t="s">
        <v>578</v>
      </c>
    </row>
    <row r="454" s="99" customFormat="1" ht="12.75"/>
    <row r="455" s="99" customFormat="1" ht="12.75"/>
    <row r="456" s="99" customFormat="1" ht="12.75"/>
    <row r="457" s="99" customFormat="1" ht="12.75"/>
    <row r="458" s="99" customFormat="1" ht="12.75"/>
    <row r="459" s="99" customFormat="1" ht="12.75"/>
    <row r="460" s="99" customFormat="1" ht="12.75"/>
    <row r="461" s="99" customFormat="1" ht="12.75"/>
    <row r="462" s="99" customFormat="1" ht="12.75"/>
    <row r="463" s="99" customFormat="1" ht="12.75"/>
    <row r="464" s="99" customFormat="1" ht="12.75"/>
    <row r="465" s="99" customFormat="1" ht="12.75"/>
    <row r="466" s="99" customFormat="1" ht="12.75"/>
    <row r="467" s="99" customFormat="1" ht="12.75"/>
    <row r="468" s="99" customFormat="1" ht="12.75"/>
    <row r="469" s="99" customFormat="1" ht="12.75"/>
    <row r="470" s="99" customFormat="1" ht="12.75"/>
    <row r="471" s="99" customFormat="1" ht="12.75"/>
    <row r="472" s="99" customFormat="1" ht="12.75"/>
    <row r="473" s="99" customFormat="1" ht="12.75"/>
    <row r="474" s="99" customFormat="1" ht="12.75"/>
    <row r="475" s="99" customFormat="1" ht="12.75"/>
    <row r="476" s="99" customFormat="1" ht="12.75"/>
    <row r="477" s="99" customFormat="1" ht="12.75"/>
    <row r="478" s="99" customFormat="1" ht="12.75"/>
    <row r="479" s="99" customFormat="1" ht="12.75"/>
    <row r="480" s="99" customFormat="1" ht="12.75"/>
    <row r="481" s="99" customFormat="1" ht="12.75"/>
    <row r="482" s="99" customFormat="1" ht="12.75"/>
    <row r="483" s="99" customFormat="1" ht="12.75"/>
    <row r="484" s="99" customFormat="1" ht="12.75"/>
    <row r="485" s="99" customFormat="1" ht="12.75"/>
    <row r="486" s="99" customFormat="1" ht="12.75"/>
    <row r="487" s="99" customFormat="1" ht="12.75"/>
    <row r="488" s="99" customFormat="1" ht="12.75"/>
    <row r="489" s="99" customFormat="1" ht="12.75"/>
    <row r="490" s="99" customFormat="1" ht="12.75"/>
    <row r="491" s="99" customFormat="1" ht="12.75"/>
    <row r="492" s="99" customFormat="1" ht="12.75"/>
    <row r="493" s="99" customFormat="1" ht="12.75"/>
    <row r="494" s="99" customFormat="1" ht="12.75"/>
    <row r="495" s="99" customFormat="1" ht="12.75"/>
    <row r="496" s="99" customFormat="1" ht="12.75"/>
    <row r="497" s="99" customFormat="1" ht="12.75"/>
    <row r="498" s="99" customFormat="1" ht="12.75"/>
    <row r="499" s="99" customFormat="1" ht="12.75"/>
    <row r="500" s="99" customFormat="1" ht="12.75"/>
    <row r="501" s="99" customFormat="1" ht="12.75"/>
    <row r="502" s="99" customFormat="1" ht="12.75"/>
    <row r="503" s="99" customFormat="1" ht="12.75"/>
    <row r="504" s="99" customFormat="1" ht="12.75"/>
    <row r="505" s="99" customFormat="1" ht="12.75"/>
    <row r="506" s="99" customFormat="1" ht="12.75"/>
    <row r="507" s="99" customFormat="1" ht="12.75"/>
    <row r="508" s="99" customFormat="1" ht="12.75"/>
    <row r="509" s="99" customFormat="1" ht="12.75"/>
    <row r="510" s="99" customFormat="1" ht="12.75"/>
    <row r="511" s="99" customFormat="1" ht="12.75"/>
    <row r="512" s="99" customFormat="1" ht="12.75"/>
    <row r="513" s="99" customFormat="1" ht="12.75"/>
    <row r="514" s="99" customFormat="1" ht="12.75"/>
    <row r="515" s="99" customFormat="1" ht="12.75"/>
    <row r="516" s="99" customFormat="1" ht="12.75"/>
    <row r="517" s="99" customFormat="1" ht="12.75"/>
    <row r="518" s="99" customFormat="1" ht="12.75"/>
    <row r="519" s="99" customFormat="1" ht="12.75"/>
    <row r="520" s="99" customFormat="1" ht="12.75"/>
    <row r="521" s="99" customFormat="1" ht="12.75"/>
    <row r="522" s="99" customFormat="1" ht="12.75"/>
    <row r="523" s="99" customFormat="1" ht="12.75"/>
    <row r="524" s="99" customFormat="1" ht="12.75"/>
    <row r="525" s="99" customFormat="1" ht="12.75"/>
    <row r="526" s="99" customFormat="1" ht="12.75"/>
    <row r="527" s="99" customFormat="1" ht="12.75"/>
    <row r="528" s="99" customFormat="1" ht="12.75"/>
    <row r="529" s="99" customFormat="1" ht="12.75"/>
    <row r="530" s="99" customFormat="1" ht="12.75"/>
    <row r="531" s="99" customFormat="1" ht="12.75"/>
    <row r="532" s="99" customFormat="1" ht="12.75"/>
    <row r="533" s="99" customFormat="1" ht="12.75"/>
    <row r="534" s="99" customFormat="1" ht="12.75"/>
    <row r="535" s="99" customFormat="1" ht="12.75"/>
    <row r="536" s="99" customFormat="1" ht="12.75"/>
    <row r="537" s="99" customFormat="1" ht="12.75"/>
    <row r="538" s="99" customFormat="1" ht="12.75"/>
    <row r="539" s="99" customFormat="1" ht="12.75"/>
    <row r="540" s="99" customFormat="1" ht="12.75"/>
    <row r="541" s="99" customFormat="1" ht="12.75"/>
    <row r="542" s="99" customFormat="1" ht="12.75"/>
    <row r="543" s="99" customFormat="1" ht="12.75"/>
    <row r="544" s="99" customFormat="1" ht="12.75"/>
    <row r="545" s="99" customFormat="1" ht="12.75"/>
    <row r="546" s="99" customFormat="1" ht="12.75"/>
    <row r="547" s="99" customFormat="1" ht="12.75"/>
    <row r="548" s="99" customFormat="1" ht="12.75"/>
    <row r="549" s="99" customFormat="1" ht="12.75"/>
    <row r="550" s="99" customFormat="1" ht="12.75"/>
    <row r="551" s="99" customFormat="1" ht="12.75"/>
    <row r="552" s="99" customFormat="1" ht="12.75"/>
    <row r="553" s="99" customFormat="1" ht="12.75"/>
    <row r="554" s="99" customFormat="1" ht="12.75"/>
    <row r="555" s="99" customFormat="1" ht="12.75"/>
    <row r="556" s="99" customFormat="1" ht="12.75"/>
    <row r="557" s="99" customFormat="1" ht="12.75"/>
    <row r="558" s="99" customFormat="1" ht="12.75"/>
    <row r="559" s="99" customFormat="1" ht="12.75"/>
    <row r="560" s="99" customFormat="1" ht="12.75"/>
    <row r="561" s="99" customFormat="1" ht="12.75"/>
    <row r="562" s="99" customFormat="1" ht="12.75"/>
    <row r="563" s="99" customFormat="1" ht="12.75"/>
    <row r="564" s="99" customFormat="1" ht="12.75"/>
    <row r="565" s="99" customFormat="1" ht="12.75"/>
    <row r="566" s="99" customFormat="1" ht="12.75"/>
    <row r="567" s="99" customFormat="1" ht="12.75"/>
    <row r="568" s="99" customFormat="1" ht="12.75"/>
    <row r="569" s="99" customFormat="1" ht="12.75"/>
    <row r="570" s="99" customFormat="1" ht="12.75"/>
    <row r="571" s="99" customFormat="1" ht="12.75"/>
    <row r="572" s="99" customFormat="1" ht="12.75"/>
    <row r="573" s="99" customFormat="1" ht="12.75"/>
    <row r="574" s="99" customFormat="1" ht="12.75"/>
    <row r="575" s="99" customFormat="1" ht="12.75"/>
    <row r="576" s="99" customFormat="1" ht="12.75"/>
    <row r="577" s="99" customFormat="1" ht="12.75"/>
    <row r="578" s="99" customFormat="1" ht="12.75"/>
    <row r="579" s="99" customFormat="1" ht="12.75"/>
    <row r="580" s="99" customFormat="1" ht="12.75"/>
    <row r="581" s="99" customFormat="1" ht="12.75"/>
    <row r="582" s="99" customFormat="1" ht="12.75"/>
    <row r="583" s="99" customFormat="1" ht="12.75"/>
    <row r="584" s="99" customFormat="1" ht="12.75"/>
    <row r="585" s="99" customFormat="1" ht="12.75"/>
    <row r="586" s="99" customFormat="1" ht="12.75"/>
    <row r="587" s="99" customFormat="1" ht="12.75"/>
    <row r="588" s="99" customFormat="1" ht="12.75"/>
    <row r="589" s="99" customFormat="1" ht="12.75"/>
    <row r="590" s="99" customFormat="1" ht="12.75"/>
    <row r="591" s="99" customFormat="1" ht="12.75"/>
    <row r="592" s="99" customFormat="1" ht="12.75"/>
    <row r="593" s="99" customFormat="1" ht="12.75"/>
    <row r="594" s="99" customFormat="1" ht="12.75"/>
    <row r="595" s="99" customFormat="1" ht="12.75"/>
    <row r="596" s="99" customFormat="1" ht="12.75"/>
    <row r="597" s="99" customFormat="1" ht="12.75"/>
    <row r="598" s="99" customFormat="1" ht="12.75"/>
    <row r="599" s="99" customFormat="1" ht="12.75"/>
    <row r="600" s="99" customFormat="1" ht="12.75"/>
    <row r="601" s="99" customFormat="1" ht="12.75"/>
    <row r="602" s="99" customFormat="1" ht="12.75"/>
    <row r="603" s="99" customFormat="1" ht="12.75"/>
    <row r="604" s="99" customFormat="1" ht="12.75"/>
    <row r="605" s="99" customFormat="1" ht="12.75"/>
    <row r="606" s="99" customFormat="1" ht="12.75"/>
    <row r="607" s="99" customFormat="1" ht="12.75"/>
    <row r="608" s="99" customFormat="1" ht="12.75"/>
    <row r="609" s="99" customFormat="1" ht="12.75"/>
    <row r="610" s="99" customFormat="1" ht="12.75"/>
    <row r="611" s="99" customFormat="1" ht="12.75"/>
    <row r="612" s="99" customFormat="1" ht="12.75"/>
    <row r="613" s="99" customFormat="1" ht="12.75"/>
    <row r="614" s="99" customFormat="1" ht="12.75"/>
    <row r="615" s="99" customFormat="1" ht="12.75"/>
    <row r="616" s="99" customFormat="1" ht="12.75"/>
    <row r="617" s="99" customFormat="1" ht="12.75"/>
    <row r="618" s="99" customFormat="1" ht="12.75"/>
    <row r="619" s="99" customFormat="1" ht="12.75"/>
    <row r="620" s="99" customFormat="1" ht="12.75"/>
    <row r="621" s="99" customFormat="1" ht="12.75"/>
    <row r="622" s="99" customFormat="1" ht="12.75"/>
    <row r="623" s="99" customFormat="1" ht="12.75"/>
    <row r="624" s="99" customFormat="1" ht="12.75"/>
    <row r="625" s="99" customFormat="1" ht="12.75"/>
    <row r="626" s="99" customFormat="1" ht="12.75"/>
    <row r="627" s="99" customFormat="1" ht="12.75"/>
    <row r="628" s="99" customFormat="1" ht="12.75"/>
    <row r="629" s="99" customFormat="1" ht="12.75"/>
    <row r="630" s="99" customFormat="1" ht="12.75"/>
    <row r="631" s="99" customFormat="1" ht="12.75"/>
    <row r="632" s="99" customFormat="1" ht="12.75"/>
    <row r="633" s="99" customFormat="1" ht="12.75"/>
    <row r="634" s="99" customFormat="1" ht="12.75"/>
    <row r="635" s="99" customFormat="1" ht="12.75"/>
    <row r="636" s="99" customFormat="1" ht="12.75"/>
    <row r="637" s="99" customFormat="1" ht="12.75"/>
    <row r="638" s="99" customFormat="1" ht="12.75"/>
    <row r="639" s="99" customFormat="1" ht="12.75"/>
    <row r="640" s="99" customFormat="1" ht="12.75"/>
    <row r="641" s="99" customFormat="1" ht="12.75"/>
    <row r="642" s="99" customFormat="1" ht="12.75"/>
    <row r="643" s="99" customFormat="1" ht="12.75"/>
    <row r="644" s="99" customFormat="1" ht="12.75"/>
    <row r="645" s="99" customFormat="1" ht="12.75"/>
    <row r="646" s="99" customFormat="1" ht="12.75"/>
    <row r="647" s="99" customFormat="1" ht="12.75"/>
    <row r="648" s="99" customFormat="1" ht="12.75"/>
    <row r="649" s="99" customFormat="1" ht="12.75"/>
    <row r="650" s="99" customFormat="1" ht="12.75"/>
    <row r="651" s="99" customFormat="1" ht="12.75"/>
    <row r="652" s="99" customFormat="1" ht="12.75"/>
    <row r="653" s="99" customFormat="1" ht="12.75"/>
    <row r="654" s="99" customFormat="1" ht="12.75"/>
    <row r="655" s="99" customFormat="1" ht="12.75"/>
    <row r="656" s="99" customFormat="1" ht="12.75"/>
    <row r="657" s="99" customFormat="1" ht="12.75"/>
    <row r="658" s="99" customFormat="1" ht="12.75"/>
    <row r="659" s="99" customFormat="1" ht="12.75"/>
    <row r="660" s="99" customFormat="1" ht="12.75"/>
    <row r="661" s="99" customFormat="1" ht="12.75"/>
    <row r="662" s="99" customFormat="1" ht="12.75"/>
    <row r="663" s="99" customFormat="1" ht="12.75"/>
    <row r="664" s="99" customFormat="1" ht="12.75"/>
    <row r="665" s="99" customFormat="1" ht="12.75"/>
    <row r="666" s="99" customFormat="1" ht="12.75"/>
    <row r="667" s="99" customFormat="1" ht="12.75"/>
    <row r="668" s="99" customFormat="1" ht="12.75"/>
    <row r="669" s="99" customFormat="1" ht="12.75"/>
    <row r="670" s="99" customFormat="1" ht="12.75"/>
    <row r="671" s="99" customFormat="1" ht="12.75"/>
    <row r="672" s="99" customFormat="1" ht="12.75"/>
    <row r="673" s="99" customFormat="1" ht="12.75"/>
    <row r="674" s="99" customFormat="1" ht="12.75"/>
    <row r="675" s="99" customFormat="1" ht="12.75"/>
    <row r="676" s="99" customFormat="1" ht="12.75"/>
    <row r="677" s="99" customFormat="1" ht="12.75"/>
    <row r="678" s="99" customFormat="1" ht="12.75"/>
    <row r="679" s="99" customFormat="1" ht="12.75"/>
    <row r="680" s="99" customFormat="1" ht="12.75"/>
    <row r="681" s="99" customFormat="1" ht="12.75"/>
    <row r="682" s="99" customFormat="1" ht="12.75"/>
    <row r="683" s="99" customFormat="1" ht="12.75"/>
    <row r="684" s="99" customFormat="1" ht="12.75"/>
    <row r="685" s="99" customFormat="1" ht="12.75"/>
    <row r="686" s="99" customFormat="1" ht="12.75"/>
    <row r="687" s="99" customFormat="1" ht="12.75"/>
    <row r="688" s="99" customFormat="1" ht="12.75"/>
    <row r="689" s="99" customFormat="1" ht="12.75"/>
    <row r="690" s="99" customFormat="1" ht="12.75"/>
    <row r="691" s="99" customFormat="1" ht="12.75"/>
    <row r="692" s="99" customFormat="1" ht="12.75"/>
    <row r="693" s="99" customFormat="1" ht="12.75"/>
    <row r="694" s="99" customFormat="1" ht="12.75"/>
    <row r="695" s="99" customFormat="1" ht="12.75"/>
    <row r="696" s="99" customFormat="1" ht="12.75"/>
    <row r="697" s="99" customFormat="1" ht="12.75"/>
    <row r="698" s="99" customFormat="1" ht="12.75"/>
    <row r="699" s="99" customFormat="1" ht="12.75"/>
    <row r="700" s="99" customFormat="1" ht="12.75"/>
    <row r="701" s="99" customFormat="1" ht="12.75"/>
    <row r="702" s="99" customFormat="1" ht="12.75"/>
    <row r="703" s="99" customFormat="1" ht="12.75"/>
    <row r="704" s="99" customFormat="1" ht="12.75"/>
    <row r="705" s="99" customFormat="1" ht="12.75"/>
    <row r="706" s="99" customFormat="1" ht="12.75"/>
    <row r="707" s="99" customFormat="1" ht="12.75"/>
    <row r="708" s="99" customFormat="1" ht="12.75"/>
    <row r="709" s="99" customFormat="1" ht="12.75"/>
    <row r="710" s="99" customFormat="1" ht="12.75"/>
    <row r="711" s="99" customFormat="1" ht="12.75"/>
    <row r="712" s="99" customFormat="1" ht="12.75"/>
    <row r="713" s="99" customFormat="1" ht="12.75"/>
    <row r="714" s="99" customFormat="1" ht="12.75"/>
    <row r="715" s="99" customFormat="1" ht="12.75"/>
    <row r="716" s="99" customFormat="1" ht="12.75"/>
    <row r="717" s="99" customFormat="1" ht="12.75"/>
    <row r="718" s="99" customFormat="1" ht="12.75"/>
    <row r="719" s="99" customFormat="1" ht="12.75"/>
    <row r="720" s="99" customFormat="1" ht="12.75"/>
    <row r="721" s="99" customFormat="1" ht="12.75"/>
    <row r="722" s="99" customFormat="1" ht="12.75"/>
    <row r="723" s="99" customFormat="1" ht="12.75"/>
    <row r="724" s="99" customFormat="1" ht="12.75"/>
    <row r="725" s="99" customFormat="1" ht="12.75"/>
    <row r="726" s="99" customFormat="1" ht="12.75"/>
    <row r="727" s="99" customFormat="1" ht="12.75"/>
    <row r="728" s="99" customFormat="1" ht="12.75"/>
    <row r="729" s="99" customFormat="1" ht="12.75"/>
    <row r="730" s="99" customFormat="1" ht="12.75"/>
    <row r="731" s="99" customFormat="1" ht="12.75"/>
    <row r="732" s="99" customFormat="1" ht="12.75"/>
    <row r="733" s="99" customFormat="1" ht="12.75"/>
    <row r="734" s="99" customFormat="1" ht="12.75"/>
    <row r="735" s="99" customFormat="1" ht="12.75"/>
    <row r="736" s="99" customFormat="1" ht="12.75"/>
    <row r="737" s="99" customFormat="1" ht="12.75"/>
    <row r="738" s="99" customFormat="1" ht="12.75"/>
    <row r="739" s="99" customFormat="1" ht="12.75"/>
    <row r="740" s="99" customFormat="1" ht="12.75"/>
    <row r="741" s="99" customFormat="1" ht="12.75"/>
    <row r="742" s="99" customFormat="1" ht="12.75"/>
    <row r="743" s="99" customFormat="1" ht="12.75"/>
    <row r="744" s="99" customFormat="1" ht="12.75"/>
    <row r="745" s="99" customFormat="1" ht="12.75"/>
    <row r="746" s="99" customFormat="1" ht="12.75"/>
    <row r="747" s="99" customFormat="1" ht="12.75"/>
    <row r="748" s="99" customFormat="1" ht="12.75"/>
    <row r="749" s="99" customFormat="1" ht="12.75"/>
    <row r="750" s="99" customFormat="1" ht="12.75"/>
    <row r="751" s="99" customFormat="1" ht="12.75"/>
    <row r="752" s="99" customFormat="1" ht="12.75"/>
    <row r="753" s="99" customFormat="1" ht="12.75"/>
    <row r="754" s="99" customFormat="1" ht="12.75"/>
    <row r="755" s="99" customFormat="1" ht="12.75"/>
    <row r="756" s="99" customFormat="1" ht="12.75"/>
    <row r="757" s="99" customFormat="1" ht="12.75"/>
    <row r="758" s="99" customFormat="1" ht="12.75"/>
    <row r="759" s="99" customFormat="1" ht="12.75"/>
    <row r="760" s="99" customFormat="1" ht="12.75"/>
    <row r="761" s="99" customFormat="1" ht="12.75"/>
    <row r="762" s="99" customFormat="1" ht="12.75"/>
    <row r="763" s="99" customFormat="1" ht="12.75"/>
    <row r="764" s="99" customFormat="1" ht="12.75"/>
    <row r="765" s="99" customFormat="1" ht="12.75"/>
    <row r="766" s="99" customFormat="1" ht="12.75"/>
    <row r="767" s="99" customFormat="1" ht="12.75"/>
    <row r="768" s="99" customFormat="1" ht="12.75"/>
    <row r="769" s="99" customFormat="1" ht="12.75"/>
    <row r="770" s="99" customFormat="1" ht="12.75"/>
    <row r="771" s="99" customFormat="1" ht="12.75"/>
    <row r="772" s="99" customFormat="1" ht="12.75"/>
    <row r="773" s="99" customFormat="1" ht="12.75"/>
    <row r="774" s="99" customFormat="1" ht="12.75"/>
    <row r="775" s="99" customFormat="1" ht="12.75"/>
    <row r="776" s="99" customFormat="1" ht="12.75"/>
    <row r="777" s="99" customFormat="1" ht="12.75"/>
    <row r="778" s="99" customFormat="1" ht="12.75"/>
    <row r="779" s="99" customFormat="1" ht="12.75"/>
    <row r="780" s="99" customFormat="1" ht="12.75"/>
    <row r="781" s="99" customFormat="1" ht="12.75"/>
    <row r="782" s="99" customFormat="1" ht="12.75"/>
    <row r="783" s="99" customFormat="1" ht="12.75"/>
    <row r="784" s="99" customFormat="1" ht="12.75"/>
    <row r="785" s="99" customFormat="1" ht="12.75"/>
    <row r="786" s="99" customFormat="1" ht="12.75"/>
    <row r="787" s="99" customFormat="1" ht="12.75"/>
    <row r="788" s="99" customFormat="1" ht="12.75"/>
    <row r="789" s="99" customFormat="1" ht="12.75"/>
    <row r="790" s="99" customFormat="1" ht="12.75"/>
    <row r="791" s="99" customFormat="1" ht="12.75"/>
    <row r="792" s="99" customFormat="1" ht="12.75"/>
    <row r="793" s="99" customFormat="1" ht="12.75"/>
    <row r="794" s="99" customFormat="1" ht="12.75"/>
    <row r="795" s="99" customFormat="1" ht="12.75"/>
    <row r="796" s="99" customFormat="1" ht="12.75"/>
    <row r="797" s="99" customFormat="1" ht="12.75"/>
    <row r="798" s="99" customFormat="1" ht="12.75"/>
    <row r="799" s="99" customFormat="1" ht="12.75"/>
    <row r="800" s="99" customFormat="1" ht="12.75"/>
    <row r="801" s="99" customFormat="1" ht="12.75"/>
    <row r="802" s="99" customFormat="1" ht="12.75"/>
    <row r="803" s="99" customFormat="1" ht="12.75"/>
    <row r="804" s="99" customFormat="1" ht="12.75"/>
    <row r="805" s="99" customFormat="1" ht="12.75"/>
    <row r="806" s="99" customFormat="1" ht="12.75"/>
    <row r="807" s="99" customFormat="1" ht="12.75"/>
    <row r="808" s="99" customFormat="1" ht="12.75"/>
    <row r="809" s="99" customFormat="1" ht="12.75"/>
    <row r="810" s="99" customFormat="1" ht="12.75"/>
    <row r="811" s="99" customFormat="1" ht="12.75"/>
    <row r="812" s="99" customFormat="1" ht="12.75"/>
    <row r="813" s="99" customFormat="1" ht="12.75"/>
    <row r="814" s="99" customFormat="1" ht="12.75"/>
    <row r="815" s="99" customFormat="1" ht="12.75"/>
    <row r="816" s="99" customFormat="1" ht="12.75"/>
    <row r="817" s="99" customFormat="1" ht="12.75"/>
    <row r="818" s="99" customFormat="1" ht="12.75"/>
    <row r="819" s="99" customFormat="1" ht="12.75"/>
    <row r="820" s="99" customFormat="1" ht="12.75"/>
    <row r="821" s="99" customFormat="1" ht="12.75"/>
    <row r="822" s="99" customFormat="1" ht="12.75"/>
    <row r="823" s="99" customFormat="1" ht="12.75"/>
    <row r="824" s="99" customFormat="1" ht="12.75"/>
    <row r="825" s="99" customFormat="1" ht="12.75"/>
    <row r="826" s="99" customFormat="1" ht="12.75"/>
    <row r="827" s="99" customFormat="1" ht="12.75"/>
    <row r="828" s="99" customFormat="1" ht="12.75"/>
    <row r="829" s="99" customFormat="1" ht="12.75"/>
    <row r="830" s="99" customFormat="1" ht="12.75"/>
  </sheetData>
  <sheetProtection/>
  <mergeCells count="236">
    <mergeCell ref="C71:P71"/>
    <mergeCell ref="C190:P190"/>
    <mergeCell ref="C151:P151"/>
    <mergeCell ref="C186:P186"/>
    <mergeCell ref="C191:P191"/>
    <mergeCell ref="C76:W76"/>
    <mergeCell ref="C150:P150"/>
    <mergeCell ref="C75:P75"/>
    <mergeCell ref="C81:P81"/>
    <mergeCell ref="C106:P106"/>
    <mergeCell ref="C15:P15"/>
    <mergeCell ref="C41:P41"/>
    <mergeCell ref="C38:P38"/>
    <mergeCell ref="C39:P39"/>
    <mergeCell ref="C25:P25"/>
    <mergeCell ref="C120:P120"/>
    <mergeCell ref="C53:P53"/>
    <mergeCell ref="C27:P27"/>
    <mergeCell ref="C46:P46"/>
    <mergeCell ref="C69:P69"/>
    <mergeCell ref="C44:P44"/>
    <mergeCell ref="C59:P59"/>
    <mergeCell ref="C63:P63"/>
    <mergeCell ref="C50:P50"/>
    <mergeCell ref="C51:P51"/>
    <mergeCell ref="C48:P48"/>
    <mergeCell ref="C49:P49"/>
    <mergeCell ref="C56:P56"/>
    <mergeCell ref="A1:AG1"/>
    <mergeCell ref="C2:AF2"/>
    <mergeCell ref="D3:G3"/>
    <mergeCell ref="H3:N3"/>
    <mergeCell ref="X3:AE3"/>
    <mergeCell ref="C24:P24"/>
    <mergeCell ref="C12:P12"/>
    <mergeCell ref="C18:P18"/>
    <mergeCell ref="C19:P19"/>
    <mergeCell ref="C20:P20"/>
    <mergeCell ref="C72:P72"/>
    <mergeCell ref="C74:P74"/>
    <mergeCell ref="C65:P65"/>
    <mergeCell ref="C52:P52"/>
    <mergeCell ref="C54:P54"/>
    <mergeCell ref="C60:P60"/>
    <mergeCell ref="C66:P66"/>
    <mergeCell ref="C67:P67"/>
    <mergeCell ref="C57:P57"/>
    <mergeCell ref="C58:P58"/>
    <mergeCell ref="C302:P302"/>
    <mergeCell ref="C303:P303"/>
    <mergeCell ref="C287:P287"/>
    <mergeCell ref="C284:W284"/>
    <mergeCell ref="C295:P295"/>
    <mergeCell ref="C296:W296"/>
    <mergeCell ref="C294:P294"/>
    <mergeCell ref="AH3:AK3"/>
    <mergeCell ref="D4:G4"/>
    <mergeCell ref="H4:N4"/>
    <mergeCell ref="C308:P308"/>
    <mergeCell ref="C64:P64"/>
    <mergeCell ref="C40:P40"/>
    <mergeCell ref="C42:P42"/>
    <mergeCell ref="C43:P43"/>
    <mergeCell ref="C305:W305"/>
    <mergeCell ref="C304:P304"/>
    <mergeCell ref="A7:B7"/>
    <mergeCell ref="C7:W7"/>
    <mergeCell ref="C8:W8"/>
    <mergeCell ref="A6:G6"/>
    <mergeCell ref="C61:P61"/>
    <mergeCell ref="C62:P62"/>
    <mergeCell ref="C21:P21"/>
    <mergeCell ref="C55:P55"/>
    <mergeCell ref="C26:P26"/>
    <mergeCell ref="C28:P28"/>
    <mergeCell ref="C105:P105"/>
    <mergeCell ref="C16:P16"/>
    <mergeCell ref="C17:P17"/>
    <mergeCell ref="C23:P23"/>
    <mergeCell ref="C22:P22"/>
    <mergeCell ref="C45:P45"/>
    <mergeCell ref="C47:P47"/>
    <mergeCell ref="C29:W29"/>
    <mergeCell ref="C37:P37"/>
    <mergeCell ref="C68:P68"/>
    <mergeCell ref="C135:P135"/>
    <mergeCell ref="C70:P70"/>
    <mergeCell ref="C73:P73"/>
    <mergeCell ref="C141:P141"/>
    <mergeCell ref="C85:P85"/>
    <mergeCell ref="C86:W86"/>
    <mergeCell ref="C90:P90"/>
    <mergeCell ref="C94:P94"/>
    <mergeCell ref="C95:W95"/>
    <mergeCell ref="C100:P100"/>
    <mergeCell ref="C159:P159"/>
    <mergeCell ref="C107:P107"/>
    <mergeCell ref="C149:P149"/>
    <mergeCell ref="C152:P152"/>
    <mergeCell ref="C113:P113"/>
    <mergeCell ref="C114:W114"/>
    <mergeCell ref="C119:P119"/>
    <mergeCell ref="C121:W121"/>
    <mergeCell ref="C126:P126"/>
    <mergeCell ref="C134:P134"/>
    <mergeCell ref="C148:P148"/>
    <mergeCell ref="C158:P158"/>
    <mergeCell ref="C160:W160"/>
    <mergeCell ref="C140:P140"/>
    <mergeCell ref="C181:P181"/>
    <mergeCell ref="C182:P182"/>
    <mergeCell ref="C167:P167"/>
    <mergeCell ref="C166:P166"/>
    <mergeCell ref="C168:W168"/>
    <mergeCell ref="C176:P176"/>
    <mergeCell ref="C193:P193"/>
    <mergeCell ref="C200:P200"/>
    <mergeCell ref="C215:P215"/>
    <mergeCell ref="C183:P183"/>
    <mergeCell ref="C142:P142"/>
    <mergeCell ref="C143:P143"/>
    <mergeCell ref="C144:P144"/>
    <mergeCell ref="C145:P145"/>
    <mergeCell ref="C146:P146"/>
    <mergeCell ref="C147:P147"/>
    <mergeCell ref="C184:P184"/>
    <mergeCell ref="C185:P185"/>
    <mergeCell ref="C187:P187"/>
    <mergeCell ref="C188:P188"/>
    <mergeCell ref="C189:P189"/>
    <mergeCell ref="C192:P192"/>
    <mergeCell ref="C243:P243"/>
    <mergeCell ref="C205:P205"/>
    <mergeCell ref="C206:P206"/>
    <mergeCell ref="C207:P207"/>
    <mergeCell ref="C208:P208"/>
    <mergeCell ref="C209:P209"/>
    <mergeCell ref="C210:P210"/>
    <mergeCell ref="C211:P211"/>
    <mergeCell ref="C212:P212"/>
    <mergeCell ref="C216:P216"/>
    <mergeCell ref="C232:P232"/>
    <mergeCell ref="C236:P236"/>
    <mergeCell ref="C233:P233"/>
    <mergeCell ref="C235:P235"/>
    <mergeCell ref="C234:P234"/>
    <mergeCell ref="C238:P238"/>
    <mergeCell ref="C214:P214"/>
    <mergeCell ref="C314:P314"/>
    <mergeCell ref="C315:U315"/>
    <mergeCell ref="C280:P280"/>
    <mergeCell ref="C281:P281"/>
    <mergeCell ref="C282:P282"/>
    <mergeCell ref="C283:P283"/>
    <mergeCell ref="C288:W288"/>
    <mergeCell ref="C222:P222"/>
    <mergeCell ref="C227:P227"/>
    <mergeCell ref="C310:W310"/>
    <mergeCell ref="C301:P301"/>
    <mergeCell ref="C309:P309"/>
    <mergeCell ref="C108:P108"/>
    <mergeCell ref="C250:P250"/>
    <mergeCell ref="C258:P258"/>
    <mergeCell ref="C266:P266"/>
    <mergeCell ref="C274:P274"/>
    <mergeCell ref="C237:P237"/>
    <mergeCell ref="C213:P213"/>
    <mergeCell ref="A317:B317"/>
    <mergeCell ref="C372:P372"/>
    <mergeCell ref="C373:V373"/>
    <mergeCell ref="A375:B381"/>
    <mergeCell ref="C377:P377"/>
    <mergeCell ref="C378:P378"/>
    <mergeCell ref="C317:W317"/>
    <mergeCell ref="C318:W318"/>
    <mergeCell ref="C321:P321"/>
    <mergeCell ref="C322:P322"/>
    <mergeCell ref="C347:P347"/>
    <mergeCell ref="C323:P323"/>
    <mergeCell ref="C329:U329"/>
    <mergeCell ref="B330:P330"/>
    <mergeCell ref="C331:W331"/>
    <mergeCell ref="C332:W332"/>
    <mergeCell ref="A333:B333"/>
    <mergeCell ref="C333:W333"/>
    <mergeCell ref="A356:B356"/>
    <mergeCell ref="C356:V356"/>
    <mergeCell ref="C357:V357"/>
    <mergeCell ref="C361:P361"/>
    <mergeCell ref="C362:P362"/>
    <mergeCell ref="C342:P342"/>
    <mergeCell ref="C343:P343"/>
    <mergeCell ref="C344:P344"/>
    <mergeCell ref="C345:P345"/>
    <mergeCell ref="C346:P346"/>
    <mergeCell ref="C353:P353"/>
    <mergeCell ref="C354:U354"/>
    <mergeCell ref="C363:P363"/>
    <mergeCell ref="C364:P364"/>
    <mergeCell ref="C365:P365"/>
    <mergeCell ref="C348:P348"/>
    <mergeCell ref="A384:B389"/>
    <mergeCell ref="C388:P388"/>
    <mergeCell ref="C389:P389"/>
    <mergeCell ref="A369:B372"/>
    <mergeCell ref="C380:P380"/>
    <mergeCell ref="C381:P381"/>
    <mergeCell ref="C395:P395"/>
    <mergeCell ref="C396:P396"/>
    <mergeCell ref="C418:P418"/>
    <mergeCell ref="C422:P422"/>
    <mergeCell ref="C366:P366"/>
    <mergeCell ref="C367:P367"/>
    <mergeCell ref="C379:P379"/>
    <mergeCell ref="C397:P397"/>
    <mergeCell ref="C398:V398"/>
    <mergeCell ref="C423:V423"/>
    <mergeCell ref="C403:P403"/>
    <mergeCell ref="C404:T404"/>
    <mergeCell ref="A355:AK355"/>
    <mergeCell ref="A406:B406"/>
    <mergeCell ref="C406:V406"/>
    <mergeCell ref="C407:V407"/>
    <mergeCell ref="C382:V382"/>
    <mergeCell ref="C390:V390"/>
    <mergeCell ref="A392:B397"/>
    <mergeCell ref="C431:P431"/>
    <mergeCell ref="C432:P432"/>
    <mergeCell ref="C433:T433"/>
    <mergeCell ref="A405:AK405"/>
    <mergeCell ref="A434:U434"/>
    <mergeCell ref="C325:W325"/>
    <mergeCell ref="C328:P328"/>
    <mergeCell ref="C415:P415"/>
    <mergeCell ref="C416:P416"/>
    <mergeCell ref="C417:P417"/>
  </mergeCells>
  <printOptions/>
  <pageMargins left="0.5511811023622047" right="0.15748031496062992" top="0.3937007874015748" bottom="0.3937007874015748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1</cp:lastModifiedBy>
  <cp:lastPrinted>2023-03-03T07:58:42Z</cp:lastPrinted>
  <dcterms:created xsi:type="dcterms:W3CDTF">2022-04-18T13:07:20Z</dcterms:created>
  <dcterms:modified xsi:type="dcterms:W3CDTF">2023-05-11T10:18:20Z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24.01.2014 11_21_30)(2).xlsx</vt:lpwstr>
  </property>
  <property fmtid="{D5CDD505-2E9C-101B-9397-08002B2CF9AE}" pid="3" name="Название отчета">
    <vt:lpwstr>Вариант (новый от 24.01.2014 11_21_30)(2).xlsx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пользователь</vt:lpwstr>
  </property>
  <property fmtid="{D5CDD505-2E9C-101B-9397-08002B2CF9AE}" pid="10" name="Шаблон">
    <vt:lpwstr>metod103_rro_grup.xlt</vt:lpwstr>
  </property>
  <property fmtid="{D5CDD505-2E9C-101B-9397-08002B2CF9AE}" pid="11" name="Локальная база">
    <vt:lpwstr>используется</vt:lpwstr>
  </property>
</Properties>
</file>